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rdon\Documents\ACLAD\Meter Readings\"/>
    </mc:Choice>
  </mc:AlternateContent>
  <xr:revisionPtr revIDLastSave="0" documentId="13_ncr:1_{CF62CDED-F7C3-408F-8DE3-6ECF98ACC47C}" xr6:coauthVersionLast="47" xr6:coauthVersionMax="47" xr10:uidLastSave="{00000000-0000-0000-0000-000000000000}"/>
  <bookViews>
    <workbookView xWindow="-110" yWindow="-110" windowWidth="19420" windowHeight="10420" firstSheet="1" activeTab="1" xr2:uid="{C27A3FDD-D05A-426E-8DFA-6A96C05B733B}"/>
  </bookViews>
  <sheets>
    <sheet name="Instructions" sheetId="38" r:id="rId1"/>
    <sheet name="Data Summary" sheetId="28" r:id="rId2"/>
    <sheet name="Well Depth Survey" sheetId="39" r:id="rId3"/>
    <sheet name="Sheet2" sheetId="40" r:id="rId4"/>
    <sheet name="Well #1" sheetId="23" r:id="rId5"/>
    <sheet name="Well #2" sheetId="29" r:id="rId6"/>
    <sheet name="Well #3" sheetId="44" r:id="rId7"/>
    <sheet name="Well #7" sheetId="30" r:id="rId8"/>
    <sheet name="Well #11" sheetId="31" r:id="rId9"/>
    <sheet name="Well #12" sheetId="32" r:id="rId10"/>
    <sheet name="Well #13" sheetId="33" r:id="rId11"/>
    <sheet name="Well #15" sheetId="34" r:id="rId12"/>
    <sheet name="Well #16" sheetId="35" r:id="rId13"/>
    <sheet name="Well #17" sheetId="36" r:id="rId14"/>
    <sheet name="Well #19" sheetId="37" r:id="rId15"/>
    <sheet name="Yamaguchi" sheetId="41" r:id="rId16"/>
    <sheet name="SCE Correlation" sheetId="42" r:id="rId17"/>
  </sheets>
  <definedNames>
    <definedName name="_xlnm.Print_Area" localSheetId="1">'Data Summary'!$A$26:$M$36</definedName>
    <definedName name="_xlnm.Print_Area" localSheetId="16">'SCE Correlation'!$A$1:$L$19</definedName>
    <definedName name="_xlnm.Print_Titles" localSheetId="1">'Data Summary'!$1:$3</definedName>
    <definedName name="_xlnm.Print_Titles" localSheetId="16">'SCE Correlation'!$1:$3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28" l="1"/>
  <c r="D76" i="28"/>
  <c r="E76" i="28"/>
  <c r="F76" i="28"/>
  <c r="G76" i="28"/>
  <c r="H76" i="28"/>
  <c r="N76" i="28" s="1"/>
  <c r="I76" i="28"/>
  <c r="J76" i="28"/>
  <c r="K76" i="28"/>
  <c r="L76" i="28"/>
  <c r="M76" i="28"/>
  <c r="B76" i="28"/>
  <c r="C75" i="28"/>
  <c r="D75" i="28"/>
  <c r="E75" i="28"/>
  <c r="F75" i="28"/>
  <c r="G75" i="28"/>
  <c r="H75" i="28"/>
  <c r="I75" i="28"/>
  <c r="J75" i="28"/>
  <c r="K75" i="28"/>
  <c r="L75" i="28"/>
  <c r="M75" i="28"/>
  <c r="B75" i="28"/>
  <c r="E73" i="28"/>
  <c r="F73" i="28"/>
  <c r="G73" i="28"/>
  <c r="H73" i="28"/>
  <c r="E74" i="28"/>
  <c r="F74" i="28"/>
  <c r="G74" i="28"/>
  <c r="H74" i="28"/>
  <c r="O73" i="28"/>
  <c r="O75" i="28"/>
  <c r="H72" i="28"/>
  <c r="F71" i="28"/>
  <c r="B69" i="28"/>
  <c r="B70" i="28"/>
  <c r="B71" i="28"/>
  <c r="B72" i="28"/>
  <c r="B73" i="28"/>
  <c r="B74" i="28"/>
  <c r="B68" i="28"/>
  <c r="B67" i="28"/>
  <c r="O44" i="28"/>
  <c r="O45" i="28"/>
  <c r="O46" i="28"/>
  <c r="O47" i="28"/>
  <c r="O48" i="28"/>
  <c r="O49" i="28"/>
  <c r="O50" i="28"/>
  <c r="O51" i="28"/>
  <c r="O52" i="28"/>
  <c r="O53" i="28"/>
  <c r="O54" i="28"/>
  <c r="O55" i="28"/>
  <c r="O56" i="28"/>
  <c r="O57" i="28"/>
  <c r="O58" i="28"/>
  <c r="O59" i="28"/>
  <c r="O60" i="28"/>
  <c r="O61" i="28"/>
  <c r="O62" i="28"/>
  <c r="O63" i="28"/>
  <c r="O64" i="28"/>
  <c r="O65" i="28"/>
  <c r="O66" i="28"/>
  <c r="O67" i="28"/>
  <c r="O68" i="28"/>
  <c r="O69" i="28"/>
  <c r="O70" i="28"/>
  <c r="O72" i="28"/>
  <c r="O43" i="28"/>
  <c r="E66" i="28"/>
  <c r="E67" i="28"/>
  <c r="E68" i="28"/>
  <c r="E69" i="28"/>
  <c r="E70" i="28"/>
  <c r="E71" i="28"/>
  <c r="E72" i="28"/>
  <c r="E49" i="28"/>
  <c r="E50" i="28"/>
  <c r="E51" i="28"/>
  <c r="E52" i="28"/>
  <c r="E53" i="28"/>
  <c r="E54" i="28"/>
  <c r="E55" i="28"/>
  <c r="E56" i="28"/>
  <c r="E57" i="28"/>
  <c r="E58" i="28"/>
  <c r="E61" i="28"/>
  <c r="E62" i="28"/>
  <c r="E63" i="28"/>
  <c r="E64" i="28"/>
  <c r="E65" i="28"/>
  <c r="C8" i="44"/>
  <c r="B9" i="44" s="1"/>
  <c r="C9" i="44"/>
  <c r="B10" i="44" s="1"/>
  <c r="C10" i="44"/>
  <c r="B11" i="44" s="1"/>
  <c r="C11" i="44"/>
  <c r="B12" i="44" s="1"/>
  <c r="C12" i="44"/>
  <c r="B13" i="44" s="1"/>
  <c r="C13" i="44"/>
  <c r="B14" i="44" s="1"/>
  <c r="C14" i="44"/>
  <c r="B15" i="44" s="1"/>
  <c r="C15" i="44"/>
  <c r="B16" i="44" s="1"/>
  <c r="C16" i="44"/>
  <c r="B17" i="44" s="1"/>
  <c r="C17" i="44"/>
  <c r="B18" i="44" s="1"/>
  <c r="C18" i="44"/>
  <c r="B19" i="44" s="1"/>
  <c r="C19" i="44"/>
  <c r="B20" i="44" s="1"/>
  <c r="C20" i="44"/>
  <c r="B21" i="44" s="1"/>
  <c r="C21" i="44"/>
  <c r="B22" i="44" s="1"/>
  <c r="C22" i="44"/>
  <c r="B23" i="44" s="1"/>
  <c r="C23" i="44"/>
  <c r="C24" i="44"/>
  <c r="B25" i="44" s="1"/>
  <c r="C25" i="44"/>
  <c r="B26" i="44" s="1"/>
  <c r="C26" i="44"/>
  <c r="B27" i="44" s="1"/>
  <c r="C27" i="44"/>
  <c r="B28" i="44" s="1"/>
  <c r="C28" i="44"/>
  <c r="B29" i="44" s="1"/>
  <c r="C29" i="44"/>
  <c r="B30" i="44" s="1"/>
  <c r="C30" i="44"/>
  <c r="B31" i="44" s="1"/>
  <c r="C31" i="44"/>
  <c r="C32" i="44"/>
  <c r="B33" i="44" s="1"/>
  <c r="C33" i="44"/>
  <c r="B34" i="44" s="1"/>
  <c r="C34" i="44"/>
  <c r="B35" i="44" s="1"/>
  <c r="C35" i="44"/>
  <c r="B36" i="44" s="1"/>
  <c r="C36" i="44"/>
  <c r="B37" i="44" s="1"/>
  <c r="C37" i="44"/>
  <c r="B38" i="44" s="1"/>
  <c r="C38" i="44"/>
  <c r="B39" i="44" s="1"/>
  <c r="C39" i="44"/>
  <c r="C7" i="44"/>
  <c r="B8" i="44" s="1"/>
  <c r="A39" i="44"/>
  <c r="A38" i="44"/>
  <c r="A37" i="44"/>
  <c r="A36" i="44"/>
  <c r="A35" i="44"/>
  <c r="A34" i="44"/>
  <c r="A33" i="44"/>
  <c r="A32" i="44"/>
  <c r="A31" i="44"/>
  <c r="A30" i="44"/>
  <c r="A29" i="44"/>
  <c r="A28" i="44"/>
  <c r="A27" i="44"/>
  <c r="A26" i="44"/>
  <c r="A25" i="44"/>
  <c r="A24" i="44"/>
  <c r="A23" i="44"/>
  <c r="A22" i="44"/>
  <c r="A21" i="44"/>
  <c r="A20" i="44"/>
  <c r="A19" i="44"/>
  <c r="A18" i="44"/>
  <c r="A17" i="44"/>
  <c r="A16" i="44"/>
  <c r="A15" i="44"/>
  <c r="A14" i="44"/>
  <c r="A13" i="44"/>
  <c r="A12" i="44"/>
  <c r="A11" i="44"/>
  <c r="A10" i="44"/>
  <c r="A9" i="44"/>
  <c r="A8" i="44"/>
  <c r="A7" i="44"/>
  <c r="B63" i="28"/>
  <c r="C63" i="28"/>
  <c r="D63" i="28"/>
  <c r="F63" i="28"/>
  <c r="N63" i="28" s="1"/>
  <c r="G63" i="28"/>
  <c r="H63" i="28"/>
  <c r="I63" i="28"/>
  <c r="J63" i="28"/>
  <c r="K63" i="28"/>
  <c r="L63" i="28"/>
  <c r="B64" i="28"/>
  <c r="C64" i="28"/>
  <c r="D64" i="28"/>
  <c r="F64" i="28"/>
  <c r="G64" i="28"/>
  <c r="I64" i="28"/>
  <c r="J64" i="28"/>
  <c r="K64" i="28"/>
  <c r="L64" i="28"/>
  <c r="M64" i="28"/>
  <c r="B65" i="28"/>
  <c r="C65" i="28"/>
  <c r="D65" i="28"/>
  <c r="F65" i="28"/>
  <c r="G65" i="28"/>
  <c r="H65" i="28"/>
  <c r="I65" i="28"/>
  <c r="J65" i="28"/>
  <c r="K65" i="28"/>
  <c r="L65" i="28"/>
  <c r="M65" i="28"/>
  <c r="L44" i="28"/>
  <c r="M44" i="28"/>
  <c r="L45" i="28"/>
  <c r="M45" i="28"/>
  <c r="L46" i="28"/>
  <c r="M46" i="28"/>
  <c r="L47" i="28"/>
  <c r="M47" i="28"/>
  <c r="L48" i="28"/>
  <c r="M48" i="28"/>
  <c r="L49" i="28"/>
  <c r="M49" i="28"/>
  <c r="L50" i="28"/>
  <c r="M50" i="28"/>
  <c r="L51" i="28"/>
  <c r="M51" i="28"/>
  <c r="L52" i="28"/>
  <c r="M52" i="28"/>
  <c r="L53" i="28"/>
  <c r="M53" i="28"/>
  <c r="L54" i="28"/>
  <c r="M54" i="28"/>
  <c r="L55" i="28"/>
  <c r="M55" i="28"/>
  <c r="L56" i="28"/>
  <c r="M56" i="28"/>
  <c r="M57" i="28"/>
  <c r="L58" i="28"/>
  <c r="M58" i="28"/>
  <c r="L59" i="28"/>
  <c r="M59" i="28"/>
  <c r="L60" i="28"/>
  <c r="M60" i="28"/>
  <c r="L61" i="28"/>
  <c r="M61" i="28"/>
  <c r="L62" i="28"/>
  <c r="M62" i="28"/>
  <c r="L66" i="28"/>
  <c r="M66" i="28"/>
  <c r="L67" i="28"/>
  <c r="M67" i="28"/>
  <c r="L68" i="28"/>
  <c r="M68" i="28"/>
  <c r="L69" i="28"/>
  <c r="M69" i="28"/>
  <c r="L70" i="28"/>
  <c r="M70" i="28"/>
  <c r="L71" i="28"/>
  <c r="M71" i="28"/>
  <c r="L72" i="28"/>
  <c r="M72" i="28"/>
  <c r="L73" i="28"/>
  <c r="M73" i="28"/>
  <c r="L74" i="28"/>
  <c r="M74" i="28"/>
  <c r="A27" i="41"/>
  <c r="C27" i="41"/>
  <c r="B28" i="41" s="1"/>
  <c r="A28" i="41"/>
  <c r="C28" i="41"/>
  <c r="B29" i="41" s="1"/>
  <c r="A29" i="41"/>
  <c r="C29" i="41"/>
  <c r="B30" i="41" s="1"/>
  <c r="A30" i="41"/>
  <c r="C30" i="41"/>
  <c r="B31" i="41" s="1"/>
  <c r="A31" i="41"/>
  <c r="C31" i="41"/>
  <c r="B32" i="41" s="1"/>
  <c r="A32" i="41"/>
  <c r="C32" i="41"/>
  <c r="B33" i="41" s="1"/>
  <c r="A33" i="41"/>
  <c r="C33" i="41"/>
  <c r="B34" i="41" s="1"/>
  <c r="A34" i="41"/>
  <c r="C34" i="41"/>
  <c r="B35" i="41" s="1"/>
  <c r="A35" i="41"/>
  <c r="C35" i="41"/>
  <c r="B36" i="41" s="1"/>
  <c r="A36" i="41"/>
  <c r="C36" i="41"/>
  <c r="B37" i="41" s="1"/>
  <c r="A37" i="41"/>
  <c r="C37" i="41"/>
  <c r="B38" i="41" s="1"/>
  <c r="A38" i="41"/>
  <c r="C38" i="41"/>
  <c r="B39" i="41" s="1"/>
  <c r="A39" i="41"/>
  <c r="C39" i="41"/>
  <c r="C26" i="41"/>
  <c r="A23" i="37"/>
  <c r="C23" i="37"/>
  <c r="B24" i="37" s="1"/>
  <c r="A24" i="37"/>
  <c r="C24" i="37"/>
  <c r="B25" i="37" s="1"/>
  <c r="A25" i="37"/>
  <c r="C25" i="37"/>
  <c r="B26" i="37" s="1"/>
  <c r="A26" i="37"/>
  <c r="C26" i="37"/>
  <c r="A27" i="37"/>
  <c r="C27" i="37"/>
  <c r="B28" i="37" s="1"/>
  <c r="A28" i="37"/>
  <c r="C28" i="37"/>
  <c r="B29" i="37" s="1"/>
  <c r="A29" i="37"/>
  <c r="C29" i="37"/>
  <c r="B30" i="37" s="1"/>
  <c r="A30" i="37"/>
  <c r="C30" i="37"/>
  <c r="B31" i="37" s="1"/>
  <c r="A31" i="37"/>
  <c r="C31" i="37"/>
  <c r="B32" i="37" s="1"/>
  <c r="A32" i="37"/>
  <c r="C32" i="37"/>
  <c r="B33" i="37" s="1"/>
  <c r="A33" i="37"/>
  <c r="C33" i="37"/>
  <c r="B34" i="37" s="1"/>
  <c r="A34" i="37"/>
  <c r="C34" i="37"/>
  <c r="B35" i="37" s="1"/>
  <c r="A35" i="37"/>
  <c r="C35" i="37"/>
  <c r="B36" i="37" s="1"/>
  <c r="A36" i="37"/>
  <c r="C36" i="37"/>
  <c r="B37" i="37" s="1"/>
  <c r="A37" i="37"/>
  <c r="C37" i="37"/>
  <c r="B38" i="37" s="1"/>
  <c r="A38" i="37"/>
  <c r="C38" i="37"/>
  <c r="A39" i="37"/>
  <c r="C39" i="37"/>
  <c r="A23" i="36"/>
  <c r="C23" i="36"/>
  <c r="B24" i="36" s="1"/>
  <c r="A24" i="36"/>
  <c r="C24" i="36"/>
  <c r="B25" i="36" s="1"/>
  <c r="A25" i="36"/>
  <c r="C25" i="36"/>
  <c r="B26" i="36" s="1"/>
  <c r="A26" i="36"/>
  <c r="C26" i="36"/>
  <c r="B27" i="36" s="1"/>
  <c r="A27" i="36"/>
  <c r="C27" i="36"/>
  <c r="B28" i="36" s="1"/>
  <c r="A28" i="36"/>
  <c r="C28" i="36"/>
  <c r="B29" i="36" s="1"/>
  <c r="A29" i="36"/>
  <c r="C29" i="36"/>
  <c r="B30" i="36" s="1"/>
  <c r="A30" i="36"/>
  <c r="C30" i="36"/>
  <c r="B31" i="36" s="1"/>
  <c r="A31" i="36"/>
  <c r="C31" i="36"/>
  <c r="B32" i="36" s="1"/>
  <c r="A32" i="36"/>
  <c r="C32" i="36"/>
  <c r="B33" i="36" s="1"/>
  <c r="A33" i="36"/>
  <c r="C33" i="36"/>
  <c r="B34" i="36" s="1"/>
  <c r="A34" i="36"/>
  <c r="C34" i="36"/>
  <c r="B35" i="36" s="1"/>
  <c r="A35" i="36"/>
  <c r="C35" i="36"/>
  <c r="B36" i="36" s="1"/>
  <c r="A36" i="36"/>
  <c r="C36" i="36"/>
  <c r="B37" i="36" s="1"/>
  <c r="A37" i="36"/>
  <c r="C37" i="36"/>
  <c r="B38" i="36" s="1"/>
  <c r="A38" i="36"/>
  <c r="C38" i="36"/>
  <c r="B39" i="36" s="1"/>
  <c r="A39" i="36"/>
  <c r="C39" i="36"/>
  <c r="A23" i="35"/>
  <c r="C23" i="35"/>
  <c r="B24" i="35" s="1"/>
  <c r="A24" i="35"/>
  <c r="C24" i="35"/>
  <c r="B25" i="35" s="1"/>
  <c r="A25" i="35"/>
  <c r="C25" i="35"/>
  <c r="B26" i="35" s="1"/>
  <c r="A26" i="35"/>
  <c r="C26" i="35"/>
  <c r="B27" i="35" s="1"/>
  <c r="A27" i="35"/>
  <c r="C27" i="35"/>
  <c r="B28" i="35" s="1"/>
  <c r="A28" i="35"/>
  <c r="C28" i="35"/>
  <c r="A29" i="35"/>
  <c r="C29" i="35"/>
  <c r="B30" i="35" s="1"/>
  <c r="A30" i="35"/>
  <c r="C30" i="35"/>
  <c r="B31" i="35" s="1"/>
  <c r="A31" i="35"/>
  <c r="C31" i="35"/>
  <c r="B32" i="35" s="1"/>
  <c r="A32" i="35"/>
  <c r="C32" i="35"/>
  <c r="B33" i="35" s="1"/>
  <c r="A33" i="35"/>
  <c r="C33" i="35"/>
  <c r="B34" i="35" s="1"/>
  <c r="A34" i="35"/>
  <c r="C34" i="35"/>
  <c r="B35" i="35" s="1"/>
  <c r="A35" i="35"/>
  <c r="C35" i="35"/>
  <c r="B36" i="35" s="1"/>
  <c r="A36" i="35"/>
  <c r="C36" i="35"/>
  <c r="B37" i="35" s="1"/>
  <c r="A37" i="35"/>
  <c r="C37" i="35"/>
  <c r="B38" i="35" s="1"/>
  <c r="A38" i="35"/>
  <c r="C38" i="35"/>
  <c r="B39" i="35" s="1"/>
  <c r="A39" i="35"/>
  <c r="C39" i="35"/>
  <c r="A23" i="34"/>
  <c r="C23" i="34"/>
  <c r="B24" i="34" s="1"/>
  <c r="A24" i="34"/>
  <c r="C24" i="34"/>
  <c r="B25" i="34" s="1"/>
  <c r="A25" i="34"/>
  <c r="C25" i="34"/>
  <c r="B26" i="34" s="1"/>
  <c r="A26" i="34"/>
  <c r="C26" i="34"/>
  <c r="B27" i="34" s="1"/>
  <c r="A27" i="34"/>
  <c r="C27" i="34"/>
  <c r="B28" i="34" s="1"/>
  <c r="A28" i="34"/>
  <c r="C28" i="34"/>
  <c r="B29" i="34" s="1"/>
  <c r="A29" i="34"/>
  <c r="C29" i="34"/>
  <c r="B30" i="34" s="1"/>
  <c r="A30" i="34"/>
  <c r="C30" i="34"/>
  <c r="B31" i="34" s="1"/>
  <c r="A31" i="34"/>
  <c r="C31" i="34"/>
  <c r="B32" i="34" s="1"/>
  <c r="A32" i="34"/>
  <c r="C32" i="34"/>
  <c r="B33" i="34" s="1"/>
  <c r="A33" i="34"/>
  <c r="C33" i="34"/>
  <c r="B34" i="34" s="1"/>
  <c r="A34" i="34"/>
  <c r="C34" i="34"/>
  <c r="B35" i="34" s="1"/>
  <c r="A35" i="34"/>
  <c r="C35" i="34"/>
  <c r="B36" i="34" s="1"/>
  <c r="A36" i="34"/>
  <c r="C36" i="34"/>
  <c r="B37" i="34" s="1"/>
  <c r="A37" i="34"/>
  <c r="C37" i="34"/>
  <c r="B38" i="34" s="1"/>
  <c r="A38" i="34"/>
  <c r="C38" i="34"/>
  <c r="B39" i="34" s="1"/>
  <c r="A39" i="34"/>
  <c r="C39" i="34"/>
  <c r="A23" i="33"/>
  <c r="C23" i="33"/>
  <c r="B24" i="33" s="1"/>
  <c r="A24" i="33"/>
  <c r="C24" i="33"/>
  <c r="B25" i="33" s="1"/>
  <c r="A25" i="33"/>
  <c r="C25" i="33"/>
  <c r="B26" i="33" s="1"/>
  <c r="A26" i="33"/>
  <c r="C26" i="33"/>
  <c r="B27" i="33" s="1"/>
  <c r="A27" i="33"/>
  <c r="C27" i="33"/>
  <c r="B28" i="33" s="1"/>
  <c r="A28" i="33"/>
  <c r="C28" i="33"/>
  <c r="A29" i="33"/>
  <c r="C29" i="33"/>
  <c r="B30" i="33" s="1"/>
  <c r="A30" i="33"/>
  <c r="C30" i="33"/>
  <c r="B31" i="33" s="1"/>
  <c r="A31" i="33"/>
  <c r="C31" i="33"/>
  <c r="B32" i="33" s="1"/>
  <c r="A32" i="33"/>
  <c r="C32" i="33"/>
  <c r="B33" i="33" s="1"/>
  <c r="A33" i="33"/>
  <c r="C33" i="33"/>
  <c r="A34" i="33"/>
  <c r="C34" i="33"/>
  <c r="B35" i="33" s="1"/>
  <c r="A35" i="33"/>
  <c r="C35" i="33"/>
  <c r="B36" i="33" s="1"/>
  <c r="A36" i="33"/>
  <c r="C36" i="33"/>
  <c r="A37" i="33"/>
  <c r="C37" i="33"/>
  <c r="B38" i="33" s="1"/>
  <c r="A38" i="33"/>
  <c r="C38" i="33"/>
  <c r="B39" i="33" s="1"/>
  <c r="A39" i="33"/>
  <c r="C39" i="33"/>
  <c r="A23" i="32"/>
  <c r="C23" i="32"/>
  <c r="A24" i="32"/>
  <c r="C24" i="32"/>
  <c r="B25" i="32" s="1"/>
  <c r="A25" i="32"/>
  <c r="C25" i="32"/>
  <c r="B26" i="32" s="1"/>
  <c r="A26" i="32"/>
  <c r="C26" i="32"/>
  <c r="B27" i="32" s="1"/>
  <c r="A27" i="32"/>
  <c r="C27" i="32"/>
  <c r="A28" i="32"/>
  <c r="C28" i="32"/>
  <c r="B29" i="32" s="1"/>
  <c r="A29" i="32"/>
  <c r="C29" i="32"/>
  <c r="B30" i="32" s="1"/>
  <c r="A30" i="32"/>
  <c r="C30" i="32"/>
  <c r="B31" i="32" s="1"/>
  <c r="A31" i="32"/>
  <c r="C31" i="32"/>
  <c r="A32" i="32"/>
  <c r="C32" i="32"/>
  <c r="B33" i="32" s="1"/>
  <c r="A33" i="32"/>
  <c r="C33" i="32"/>
  <c r="B34" i="32" s="1"/>
  <c r="A34" i="32"/>
  <c r="C34" i="32"/>
  <c r="B35" i="32" s="1"/>
  <c r="A35" i="32"/>
  <c r="C35" i="32"/>
  <c r="A36" i="32"/>
  <c r="C36" i="32"/>
  <c r="B37" i="32" s="1"/>
  <c r="A37" i="32"/>
  <c r="C37" i="32"/>
  <c r="B38" i="32" s="1"/>
  <c r="A38" i="32"/>
  <c r="C38" i="32"/>
  <c r="B39" i="32" s="1"/>
  <c r="A39" i="32"/>
  <c r="C39" i="32"/>
  <c r="B62" i="28"/>
  <c r="C62" i="28"/>
  <c r="D62" i="28"/>
  <c r="F62" i="28"/>
  <c r="G62" i="28"/>
  <c r="H62" i="28"/>
  <c r="I62" i="28"/>
  <c r="J62" i="28"/>
  <c r="K62" i="28"/>
  <c r="B66" i="28"/>
  <c r="C66" i="28"/>
  <c r="D66" i="28"/>
  <c r="F66" i="28"/>
  <c r="G66" i="28"/>
  <c r="H66" i="28"/>
  <c r="I66" i="28"/>
  <c r="J66" i="28"/>
  <c r="K66" i="28"/>
  <c r="C67" i="28"/>
  <c r="D67" i="28"/>
  <c r="F67" i="28"/>
  <c r="G67" i="28"/>
  <c r="H67" i="28"/>
  <c r="I67" i="28"/>
  <c r="J67" i="28"/>
  <c r="K67" i="28"/>
  <c r="C68" i="28"/>
  <c r="D68" i="28"/>
  <c r="F68" i="28"/>
  <c r="G68" i="28"/>
  <c r="H68" i="28"/>
  <c r="I68" i="28"/>
  <c r="J68" i="28"/>
  <c r="K68" i="28"/>
  <c r="C69" i="28"/>
  <c r="D69" i="28"/>
  <c r="F69" i="28"/>
  <c r="G69" i="28"/>
  <c r="H69" i="28"/>
  <c r="I69" i="28"/>
  <c r="J69" i="28"/>
  <c r="K69" i="28"/>
  <c r="C70" i="28"/>
  <c r="D70" i="28"/>
  <c r="F70" i="28"/>
  <c r="G70" i="28"/>
  <c r="H70" i="28"/>
  <c r="I70" i="28"/>
  <c r="J70" i="28"/>
  <c r="K70" i="28"/>
  <c r="C71" i="28"/>
  <c r="D71" i="28"/>
  <c r="G71" i="28"/>
  <c r="H71" i="28"/>
  <c r="I71" i="28"/>
  <c r="J71" i="28"/>
  <c r="K71" i="28"/>
  <c r="C72" i="28"/>
  <c r="D72" i="28"/>
  <c r="F72" i="28"/>
  <c r="G72" i="28"/>
  <c r="I72" i="28"/>
  <c r="J72" i="28"/>
  <c r="K72" i="28"/>
  <c r="C73" i="28"/>
  <c r="D73" i="28"/>
  <c r="I73" i="28"/>
  <c r="J73" i="28"/>
  <c r="K73" i="28"/>
  <c r="C74" i="28"/>
  <c r="D74" i="28"/>
  <c r="I74" i="28"/>
  <c r="J74" i="28"/>
  <c r="K74" i="28"/>
  <c r="A27" i="31"/>
  <c r="C27" i="31"/>
  <c r="B28" i="31" s="1"/>
  <c r="A28" i="31"/>
  <c r="C28" i="31"/>
  <c r="A29" i="31"/>
  <c r="C29" i="31"/>
  <c r="B30" i="31" s="1"/>
  <c r="A30" i="31"/>
  <c r="C30" i="31"/>
  <c r="B31" i="31" s="1"/>
  <c r="A31" i="31"/>
  <c r="C31" i="31"/>
  <c r="B32" i="31" s="1"/>
  <c r="A32" i="31"/>
  <c r="C32" i="31"/>
  <c r="B33" i="31" s="1"/>
  <c r="A33" i="31"/>
  <c r="C33" i="31"/>
  <c r="B34" i="31" s="1"/>
  <c r="A34" i="31"/>
  <c r="C34" i="31"/>
  <c r="B35" i="31" s="1"/>
  <c r="A35" i="31"/>
  <c r="C35" i="31"/>
  <c r="B36" i="31" s="1"/>
  <c r="A36" i="31"/>
  <c r="C36" i="31"/>
  <c r="B37" i="31" s="1"/>
  <c r="A37" i="31"/>
  <c r="C37" i="31"/>
  <c r="B38" i="31" s="1"/>
  <c r="A38" i="31"/>
  <c r="C38" i="31"/>
  <c r="B39" i="31" s="1"/>
  <c r="A39" i="31"/>
  <c r="C39" i="31"/>
  <c r="A23" i="30"/>
  <c r="C23" i="30"/>
  <c r="B24" i="30" s="1"/>
  <c r="A24" i="30"/>
  <c r="C24" i="30"/>
  <c r="B25" i="30" s="1"/>
  <c r="A25" i="30"/>
  <c r="C25" i="30"/>
  <c r="B26" i="30" s="1"/>
  <c r="A26" i="30"/>
  <c r="C26" i="30"/>
  <c r="B27" i="30" s="1"/>
  <c r="A27" i="30"/>
  <c r="C27" i="30"/>
  <c r="B28" i="30" s="1"/>
  <c r="A28" i="30"/>
  <c r="C28" i="30"/>
  <c r="A29" i="30"/>
  <c r="C29" i="30"/>
  <c r="B30" i="30" s="1"/>
  <c r="A30" i="30"/>
  <c r="C30" i="30"/>
  <c r="B31" i="30" s="1"/>
  <c r="A31" i="30"/>
  <c r="C31" i="30"/>
  <c r="B32" i="30" s="1"/>
  <c r="A32" i="30"/>
  <c r="C32" i="30"/>
  <c r="B33" i="30" s="1"/>
  <c r="A33" i="30"/>
  <c r="C33" i="30"/>
  <c r="B34" i="30" s="1"/>
  <c r="A34" i="30"/>
  <c r="C34" i="30"/>
  <c r="B35" i="30" s="1"/>
  <c r="A35" i="30"/>
  <c r="C35" i="30"/>
  <c r="B36" i="30" s="1"/>
  <c r="A36" i="30"/>
  <c r="C36" i="30"/>
  <c r="B37" i="30" s="1"/>
  <c r="A37" i="30"/>
  <c r="C37" i="30"/>
  <c r="B38" i="30" s="1"/>
  <c r="A38" i="30"/>
  <c r="C38" i="30"/>
  <c r="B39" i="30" s="1"/>
  <c r="A39" i="30"/>
  <c r="C39" i="30"/>
  <c r="A37" i="29"/>
  <c r="C37" i="29"/>
  <c r="B38" i="29" s="1"/>
  <c r="A38" i="29"/>
  <c r="C38" i="29"/>
  <c r="B39" i="29" s="1"/>
  <c r="A39" i="29"/>
  <c r="C39" i="29"/>
  <c r="A34" i="29"/>
  <c r="C34" i="29"/>
  <c r="B35" i="29" s="1"/>
  <c r="A35" i="29"/>
  <c r="C35" i="29"/>
  <c r="B36" i="29" s="1"/>
  <c r="A36" i="29"/>
  <c r="C36" i="29"/>
  <c r="B37" i="29" s="1"/>
  <c r="A23" i="29"/>
  <c r="C23" i="29"/>
  <c r="B24" i="29" s="1"/>
  <c r="A24" i="29"/>
  <c r="C24" i="29"/>
  <c r="B25" i="29" s="1"/>
  <c r="A25" i="29"/>
  <c r="C25" i="29"/>
  <c r="B26" i="29" s="1"/>
  <c r="A26" i="29"/>
  <c r="C26" i="29"/>
  <c r="B27" i="29" s="1"/>
  <c r="A27" i="29"/>
  <c r="C27" i="29"/>
  <c r="B28" i="29" s="1"/>
  <c r="A28" i="29"/>
  <c r="C28" i="29"/>
  <c r="B29" i="29" s="1"/>
  <c r="A29" i="29"/>
  <c r="C29" i="29"/>
  <c r="B30" i="29" s="1"/>
  <c r="A30" i="29"/>
  <c r="C30" i="29"/>
  <c r="B31" i="29" s="1"/>
  <c r="A31" i="29"/>
  <c r="C31" i="29"/>
  <c r="B32" i="29" s="1"/>
  <c r="A32" i="29"/>
  <c r="C32" i="29"/>
  <c r="B33" i="29" s="1"/>
  <c r="A33" i="29"/>
  <c r="C33" i="29"/>
  <c r="B34" i="29" s="1"/>
  <c r="A35" i="23"/>
  <c r="C35" i="23"/>
  <c r="B36" i="23" s="1"/>
  <c r="A36" i="23"/>
  <c r="C36" i="23"/>
  <c r="B37" i="23" s="1"/>
  <c r="A37" i="23"/>
  <c r="C37" i="23"/>
  <c r="B38" i="23" s="1"/>
  <c r="A38" i="23"/>
  <c r="C38" i="23"/>
  <c r="B39" i="23" s="1"/>
  <c r="A39" i="23"/>
  <c r="C39" i="23"/>
  <c r="A25" i="23"/>
  <c r="C25" i="23"/>
  <c r="B26" i="23" s="1"/>
  <c r="A26" i="23"/>
  <c r="C26" i="23"/>
  <c r="A27" i="23"/>
  <c r="C27" i="23"/>
  <c r="B28" i="23" s="1"/>
  <c r="A28" i="23"/>
  <c r="C28" i="23"/>
  <c r="B29" i="23" s="1"/>
  <c r="A29" i="23"/>
  <c r="C29" i="23"/>
  <c r="B30" i="23" s="1"/>
  <c r="A30" i="23"/>
  <c r="C30" i="23"/>
  <c r="A31" i="23"/>
  <c r="C31" i="23"/>
  <c r="B32" i="23" s="1"/>
  <c r="A32" i="23"/>
  <c r="C32" i="23"/>
  <c r="B33" i="23" s="1"/>
  <c r="A33" i="23"/>
  <c r="C33" i="23"/>
  <c r="B34" i="23" s="1"/>
  <c r="A34" i="23"/>
  <c r="C34" i="23"/>
  <c r="B35" i="23" s="1"/>
  <c r="B61" i="28"/>
  <c r="C61" i="28"/>
  <c r="D61" i="28"/>
  <c r="F61" i="28"/>
  <c r="G61" i="28"/>
  <c r="H61" i="28"/>
  <c r="I61" i="28"/>
  <c r="J61" i="28"/>
  <c r="K61" i="28"/>
  <c r="B60" i="28"/>
  <c r="B11" i="42"/>
  <c r="B20" i="42" s="1"/>
  <c r="R21" i="28"/>
  <c r="C20" i="42"/>
  <c r="D20" i="42"/>
  <c r="F20" i="42"/>
  <c r="G20" i="42"/>
  <c r="H20" i="42"/>
  <c r="I20" i="42"/>
  <c r="I4" i="42"/>
  <c r="I9" i="42" s="1"/>
  <c r="C18" i="42"/>
  <c r="D18" i="42"/>
  <c r="F18" i="42"/>
  <c r="G18" i="42"/>
  <c r="H18" i="42"/>
  <c r="I18" i="42"/>
  <c r="B18" i="42"/>
  <c r="C11" i="42"/>
  <c r="C19" i="42" s="1"/>
  <c r="D11" i="42"/>
  <c r="E11" i="42"/>
  <c r="F11" i="42"/>
  <c r="G11" i="42"/>
  <c r="H11" i="42"/>
  <c r="J11" i="42"/>
  <c r="K11" i="42"/>
  <c r="L11" i="42"/>
  <c r="E8" i="44" l="1"/>
  <c r="E36" i="23"/>
  <c r="E28" i="29"/>
  <c r="E24" i="29"/>
  <c r="D32" i="23"/>
  <c r="D38" i="44"/>
  <c r="D30" i="44"/>
  <c r="D22" i="44"/>
  <c r="D14" i="44"/>
  <c r="N62" i="28"/>
  <c r="D27" i="33"/>
  <c r="N64" i="28"/>
  <c r="E33" i="23"/>
  <c r="E24" i="44"/>
  <c r="D39" i="23"/>
  <c r="N61" i="28"/>
  <c r="E34" i="44"/>
  <c r="D27" i="44"/>
  <c r="E28" i="30"/>
  <c r="E33" i="31"/>
  <c r="E34" i="36"/>
  <c r="E32" i="37"/>
  <c r="D18" i="44"/>
  <c r="D10" i="44"/>
  <c r="E23" i="44"/>
  <c r="E28" i="44"/>
  <c r="E18" i="44"/>
  <c r="E29" i="44"/>
  <c r="E33" i="37"/>
  <c r="D39" i="29"/>
  <c r="E13" i="44"/>
  <c r="E25" i="44"/>
  <c r="E37" i="44"/>
  <c r="D26" i="44"/>
  <c r="D25" i="44"/>
  <c r="E36" i="33"/>
  <c r="E28" i="33"/>
  <c r="E33" i="34"/>
  <c r="E32" i="44"/>
  <c r="D36" i="29"/>
  <c r="E14" i="44"/>
  <c r="F14" i="44" s="1"/>
  <c r="D19" i="44"/>
  <c r="E33" i="44"/>
  <c r="E33" i="32"/>
  <c r="E25" i="32"/>
  <c r="E35" i="33"/>
  <c r="E27" i="33"/>
  <c r="F27" i="33" s="1"/>
  <c r="E39" i="34"/>
  <c r="E35" i="34"/>
  <c r="E16" i="44"/>
  <c r="E21" i="44"/>
  <c r="D39" i="44"/>
  <c r="E30" i="23"/>
  <c r="E35" i="41"/>
  <c r="E28" i="41"/>
  <c r="D11" i="44"/>
  <c r="F11" i="44" s="1"/>
  <c r="E17" i="44"/>
  <c r="E30" i="44"/>
  <c r="E35" i="44"/>
  <c r="E27" i="44"/>
  <c r="F27" i="44" s="1"/>
  <c r="E12" i="44"/>
  <c r="E38" i="44"/>
  <c r="D37" i="44"/>
  <c r="F37" i="44" s="1"/>
  <c r="D13" i="44"/>
  <c r="F13" i="44" s="1"/>
  <c r="D35" i="44"/>
  <c r="D34" i="44"/>
  <c r="F34" i="44" s="1"/>
  <c r="N72" i="28"/>
  <c r="D33" i="44"/>
  <c r="D34" i="35"/>
  <c r="E20" i="44"/>
  <c r="D24" i="29"/>
  <c r="F24" i="29" s="1"/>
  <c r="E35" i="30"/>
  <c r="E34" i="32"/>
  <c r="E26" i="44"/>
  <c r="F26" i="44" s="1"/>
  <c r="E39" i="44"/>
  <c r="E9" i="44"/>
  <c r="E36" i="44"/>
  <c r="D38" i="30"/>
  <c r="D34" i="30"/>
  <c r="D26" i="30"/>
  <c r="D25" i="32"/>
  <c r="E32" i="41"/>
  <c r="D31" i="44"/>
  <c r="E38" i="29"/>
  <c r="E25" i="30"/>
  <c r="E38" i="31"/>
  <c r="E30" i="31"/>
  <c r="E26" i="34"/>
  <c r="E31" i="35"/>
  <c r="E27" i="35"/>
  <c r="E11" i="44"/>
  <c r="E31" i="44"/>
  <c r="D31" i="33"/>
  <c r="D23" i="44"/>
  <c r="D21" i="44"/>
  <c r="F21" i="44" s="1"/>
  <c r="E19" i="44"/>
  <c r="F19" i="44" s="1"/>
  <c r="E22" i="44"/>
  <c r="E15" i="44"/>
  <c r="D15" i="44"/>
  <c r="E10" i="44"/>
  <c r="D29" i="44"/>
  <c r="D29" i="32"/>
  <c r="D29" i="29"/>
  <c r="N65" i="28"/>
  <c r="D36" i="44"/>
  <c r="B24" i="44"/>
  <c r="D24" i="44" s="1"/>
  <c r="B32" i="44"/>
  <c r="D32" i="44" s="1"/>
  <c r="D9" i="44"/>
  <c r="D17" i="44"/>
  <c r="D8" i="44"/>
  <c r="F8" i="44" s="1"/>
  <c r="D12" i="44"/>
  <c r="D16" i="44"/>
  <c r="F16" i="44" s="1"/>
  <c r="D20" i="44"/>
  <c r="D28" i="44"/>
  <c r="F28" i="44" s="1"/>
  <c r="N74" i="28"/>
  <c r="E31" i="31"/>
  <c r="N71" i="28"/>
  <c r="D32" i="29"/>
  <c r="D33" i="30"/>
  <c r="N68" i="28"/>
  <c r="E33" i="33"/>
  <c r="E28" i="34"/>
  <c r="D24" i="34"/>
  <c r="E36" i="36"/>
  <c r="E26" i="37"/>
  <c r="N75" i="28"/>
  <c r="N73" i="28"/>
  <c r="D25" i="33"/>
  <c r="D35" i="36"/>
  <c r="E28" i="36"/>
  <c r="N67" i="28"/>
  <c r="E35" i="23"/>
  <c r="E30" i="29"/>
  <c r="E24" i="30"/>
  <c r="N69" i="28"/>
  <c r="N66" i="28"/>
  <c r="D38" i="32"/>
  <c r="E39" i="35"/>
  <c r="D25" i="35"/>
  <c r="E31" i="41"/>
  <c r="D30" i="29"/>
  <c r="F30" i="29" s="1"/>
  <c r="E39" i="29"/>
  <c r="N70" i="28"/>
  <c r="E30" i="32"/>
  <c r="E36" i="34"/>
  <c r="E29" i="34"/>
  <c r="E35" i="35"/>
  <c r="E28" i="35"/>
  <c r="D34" i="41"/>
  <c r="E33" i="29"/>
  <c r="E35" i="31"/>
  <c r="E28" i="31"/>
  <c r="D34" i="32"/>
  <c r="F34" i="32" s="1"/>
  <c r="E32" i="34"/>
  <c r="E25" i="34"/>
  <c r="E33" i="36"/>
  <c r="E24" i="33"/>
  <c r="E24" i="35"/>
  <c r="D27" i="34"/>
  <c r="E26" i="23"/>
  <c r="D28" i="31"/>
  <c r="D29" i="34"/>
  <c r="F29" i="34" s="1"/>
  <c r="E26" i="29"/>
  <c r="E39" i="32"/>
  <c r="D33" i="41"/>
  <c r="E32" i="30"/>
  <c r="D34" i="31"/>
  <c r="D30" i="31"/>
  <c r="D32" i="34"/>
  <c r="D29" i="37"/>
  <c r="D30" i="30"/>
  <c r="E38" i="34"/>
  <c r="D31" i="35"/>
  <c r="E39" i="41"/>
  <c r="E38" i="30"/>
  <c r="E25" i="37"/>
  <c r="E31" i="29"/>
  <c r="D30" i="23"/>
  <c r="E39" i="33"/>
  <c r="D37" i="35"/>
  <c r="D29" i="36"/>
  <c r="E38" i="23"/>
  <c r="E35" i="29"/>
  <c r="E33" i="30"/>
  <c r="E30" i="30"/>
  <c r="E37" i="32"/>
  <c r="D37" i="34"/>
  <c r="E36" i="35"/>
  <c r="E33" i="35"/>
  <c r="E26" i="35"/>
  <c r="D31" i="37"/>
  <c r="E37" i="41"/>
  <c r="E34" i="41"/>
  <c r="D28" i="37"/>
  <c r="F28" i="37" s="1"/>
  <c r="E25" i="29"/>
  <c r="D31" i="30"/>
  <c r="D39" i="33"/>
  <c r="D28" i="33"/>
  <c r="D29" i="41"/>
  <c r="D39" i="32"/>
  <c r="D39" i="34"/>
  <c r="D27" i="35"/>
  <c r="E28" i="37"/>
  <c r="D24" i="37"/>
  <c r="D38" i="41"/>
  <c r="D24" i="30"/>
  <c r="F24" i="30" s="1"/>
  <c r="D33" i="23"/>
  <c r="F33" i="23" s="1"/>
  <c r="D37" i="23"/>
  <c r="D34" i="29"/>
  <c r="D31" i="29"/>
  <c r="E36" i="30"/>
  <c r="D31" i="31"/>
  <c r="F31" i="31" s="1"/>
  <c r="E31" i="33"/>
  <c r="F31" i="33" s="1"/>
  <c r="D39" i="35"/>
  <c r="D37" i="36"/>
  <c r="E37" i="37"/>
  <c r="D30" i="37"/>
  <c r="D37" i="41"/>
  <c r="D35" i="41"/>
  <c r="F35" i="41" s="1"/>
  <c r="E29" i="32"/>
  <c r="E39" i="36"/>
  <c r="E29" i="37"/>
  <c r="F29" i="37" s="1"/>
  <c r="E32" i="23"/>
  <c r="F32" i="23" s="1"/>
  <c r="E36" i="31"/>
  <c r="D33" i="33"/>
  <c r="E31" i="34"/>
  <c r="E38" i="35"/>
  <c r="D28" i="35"/>
  <c r="F28" i="35" s="1"/>
  <c r="D38" i="37"/>
  <c r="E36" i="41"/>
  <c r="D31" i="41"/>
  <c r="F31" i="41" s="1"/>
  <c r="D35" i="23"/>
  <c r="D29" i="23"/>
  <c r="E37" i="29"/>
  <c r="E37" i="30"/>
  <c r="D28" i="30"/>
  <c r="F28" i="30" s="1"/>
  <c r="D39" i="31"/>
  <c r="D32" i="31"/>
  <c r="E32" i="32"/>
  <c r="D33" i="34"/>
  <c r="D30" i="35"/>
  <c r="E25" i="36"/>
  <c r="D32" i="37"/>
  <c r="F32" i="37" s="1"/>
  <c r="D28" i="41"/>
  <c r="D38" i="29"/>
  <c r="F38" i="29" s="1"/>
  <c r="E28" i="23"/>
  <c r="E39" i="23"/>
  <c r="E31" i="36"/>
  <c r="E38" i="37"/>
  <c r="E30" i="41"/>
  <c r="D34" i="37"/>
  <c r="D33" i="35"/>
  <c r="D25" i="36"/>
  <c r="E28" i="32"/>
  <c r="D31" i="34"/>
  <c r="D33" i="36"/>
  <c r="D35" i="37"/>
  <c r="E32" i="29"/>
  <c r="E39" i="30"/>
  <c r="E32" i="35"/>
  <c r="E36" i="37"/>
  <c r="E29" i="23"/>
  <c r="D35" i="30"/>
  <c r="F35" i="30" s="1"/>
  <c r="E39" i="31"/>
  <c r="D37" i="31"/>
  <c r="D30" i="32"/>
  <c r="F30" i="32" s="1"/>
  <c r="E26" i="32"/>
  <c r="D35" i="33"/>
  <c r="E25" i="33"/>
  <c r="E30" i="34"/>
  <c r="D28" i="34"/>
  <c r="F28" i="34" s="1"/>
  <c r="E24" i="34"/>
  <c r="E30" i="35"/>
  <c r="E38" i="36"/>
  <c r="E32" i="36"/>
  <c r="E30" i="36"/>
  <c r="D24" i="36"/>
  <c r="B39" i="37"/>
  <c r="D39" i="37" s="1"/>
  <c r="D33" i="37"/>
  <c r="F33" i="37" s="1"/>
  <c r="D39" i="41"/>
  <c r="E29" i="41"/>
  <c r="D33" i="31"/>
  <c r="D39" i="36"/>
  <c r="E34" i="23"/>
  <c r="D37" i="30"/>
  <c r="F37" i="30" s="1"/>
  <c r="D33" i="32"/>
  <c r="F33" i="32" s="1"/>
  <c r="E35" i="36"/>
  <c r="E24" i="36"/>
  <c r="D26" i="23"/>
  <c r="D36" i="23"/>
  <c r="F36" i="23" s="1"/>
  <c r="D26" i="29"/>
  <c r="E31" i="30"/>
  <c r="B29" i="30"/>
  <c r="D29" i="30" s="1"/>
  <c r="D27" i="30"/>
  <c r="E37" i="31"/>
  <c r="D35" i="31"/>
  <c r="E24" i="32"/>
  <c r="E37" i="33"/>
  <c r="B34" i="33"/>
  <c r="E32" i="33"/>
  <c r="D24" i="33"/>
  <c r="F24" i="33" s="1"/>
  <c r="D35" i="34"/>
  <c r="F35" i="34" s="1"/>
  <c r="E37" i="35"/>
  <c r="D35" i="35"/>
  <c r="E25" i="35"/>
  <c r="D32" i="36"/>
  <c r="D27" i="36"/>
  <c r="E39" i="37"/>
  <c r="D36" i="37"/>
  <c r="F36" i="37" s="1"/>
  <c r="E30" i="37"/>
  <c r="D32" i="41"/>
  <c r="D25" i="30"/>
  <c r="D37" i="32"/>
  <c r="D25" i="34"/>
  <c r="D28" i="29"/>
  <c r="F28" i="29" s="1"/>
  <c r="E32" i="31"/>
  <c r="B31" i="23"/>
  <c r="D31" i="23" s="1"/>
  <c r="D27" i="29"/>
  <c r="E36" i="29"/>
  <c r="E34" i="30"/>
  <c r="E29" i="30"/>
  <c r="B29" i="31"/>
  <c r="D29" i="31" s="1"/>
  <c r="E38" i="32"/>
  <c r="F38" i="32" s="1"/>
  <c r="E36" i="32"/>
  <c r="D36" i="33"/>
  <c r="B29" i="33"/>
  <c r="D29" i="33" s="1"/>
  <c r="E37" i="34"/>
  <c r="B29" i="35"/>
  <c r="D29" i="35" s="1"/>
  <c r="D37" i="37"/>
  <c r="D25" i="37"/>
  <c r="E38" i="41"/>
  <c r="E33" i="41"/>
  <c r="D30" i="41"/>
  <c r="D33" i="29"/>
  <c r="F33" i="29" s="1"/>
  <c r="D25" i="29"/>
  <c r="D31" i="36"/>
  <c r="E34" i="29"/>
  <c r="D32" i="33"/>
  <c r="D36" i="34"/>
  <c r="F36" i="34" s="1"/>
  <c r="E24" i="37"/>
  <c r="E31" i="23"/>
  <c r="D28" i="23"/>
  <c r="E37" i="23"/>
  <c r="E29" i="29"/>
  <c r="D35" i="29"/>
  <c r="D37" i="29"/>
  <c r="D39" i="30"/>
  <c r="E26" i="30"/>
  <c r="D38" i="31"/>
  <c r="E34" i="31"/>
  <c r="E29" i="31"/>
  <c r="E29" i="33"/>
  <c r="E34" i="34"/>
  <c r="D38" i="35"/>
  <c r="E34" i="35"/>
  <c r="F34" i="35" s="1"/>
  <c r="E29" i="35"/>
  <c r="D26" i="35"/>
  <c r="E37" i="36"/>
  <c r="E29" i="36"/>
  <c r="E26" i="36"/>
  <c r="E34" i="37"/>
  <c r="D26" i="37"/>
  <c r="B27" i="41"/>
  <c r="D27" i="41" s="1"/>
  <c r="B27" i="37"/>
  <c r="D27" i="37" s="1"/>
  <c r="D27" i="32"/>
  <c r="D26" i="32"/>
  <c r="B27" i="23"/>
  <c r="D27" i="23" s="1"/>
  <c r="E27" i="34"/>
  <c r="E27" i="23"/>
  <c r="E27" i="29"/>
  <c r="E27" i="30"/>
  <c r="E27" i="36"/>
  <c r="D36" i="41"/>
  <c r="E35" i="37"/>
  <c r="E31" i="37"/>
  <c r="E27" i="37"/>
  <c r="D36" i="36"/>
  <c r="F36" i="36" s="1"/>
  <c r="D28" i="36"/>
  <c r="D38" i="36"/>
  <c r="D34" i="36"/>
  <c r="F34" i="36" s="1"/>
  <c r="D30" i="36"/>
  <c r="D26" i="36"/>
  <c r="D36" i="35"/>
  <c r="D24" i="35"/>
  <c r="D32" i="35"/>
  <c r="D38" i="34"/>
  <c r="D34" i="34"/>
  <c r="D30" i="34"/>
  <c r="D26" i="34"/>
  <c r="E38" i="33"/>
  <c r="E34" i="33"/>
  <c r="E30" i="33"/>
  <c r="E26" i="33"/>
  <c r="D38" i="33"/>
  <c r="B37" i="33"/>
  <c r="D37" i="33" s="1"/>
  <c r="F37" i="33" s="1"/>
  <c r="D34" i="33"/>
  <c r="D30" i="33"/>
  <c r="D26" i="33"/>
  <c r="D31" i="32"/>
  <c r="D35" i="32"/>
  <c r="B36" i="32"/>
  <c r="D36" i="32" s="1"/>
  <c r="B32" i="32"/>
  <c r="D32" i="32" s="1"/>
  <c r="B28" i="32"/>
  <c r="D28" i="32" s="1"/>
  <c r="B24" i="32"/>
  <c r="D24" i="32" s="1"/>
  <c r="E35" i="32"/>
  <c r="E31" i="32"/>
  <c r="E27" i="32"/>
  <c r="D36" i="31"/>
  <c r="D36" i="30"/>
  <c r="D32" i="30"/>
  <c r="F26" i="29"/>
  <c r="D38" i="23"/>
  <c r="D34" i="23"/>
  <c r="I11" i="42"/>
  <c r="I19" i="42" s="1"/>
  <c r="B19" i="42"/>
  <c r="H19" i="42"/>
  <c r="D19" i="42"/>
  <c r="G19" i="42"/>
  <c r="F19" i="42"/>
  <c r="C24" i="31"/>
  <c r="C25" i="31"/>
  <c r="B26" i="31" s="1"/>
  <c r="C26" i="31"/>
  <c r="B27" i="31" s="1"/>
  <c r="D27" i="31" s="1"/>
  <c r="E20" i="28"/>
  <c r="E59" i="28" s="1"/>
  <c r="A23" i="31"/>
  <c r="A24" i="31"/>
  <c r="A25" i="31"/>
  <c r="A26" i="31"/>
  <c r="E27" i="31" s="1"/>
  <c r="C8" i="41"/>
  <c r="B9" i="41" s="1"/>
  <c r="C9" i="41"/>
  <c r="C10" i="41"/>
  <c r="C11" i="41"/>
  <c r="B12" i="41" s="1"/>
  <c r="C12" i="41"/>
  <c r="B13" i="41" s="1"/>
  <c r="C13" i="41"/>
  <c r="C14" i="41"/>
  <c r="C15" i="41"/>
  <c r="B16" i="41" s="1"/>
  <c r="C16" i="41"/>
  <c r="B17" i="41" s="1"/>
  <c r="C17" i="41"/>
  <c r="C18" i="41"/>
  <c r="C19" i="41"/>
  <c r="B20" i="41" s="1"/>
  <c r="C20" i="41"/>
  <c r="B21" i="41" s="1"/>
  <c r="C21" i="41"/>
  <c r="C22" i="41"/>
  <c r="B23" i="41" s="1"/>
  <c r="C23" i="41"/>
  <c r="C24" i="41"/>
  <c r="C25" i="41"/>
  <c r="B26" i="41" s="1"/>
  <c r="D26" i="41" s="1"/>
  <c r="C7" i="41"/>
  <c r="B8" i="41" s="1"/>
  <c r="A26" i="41"/>
  <c r="A23" i="41"/>
  <c r="A24" i="41"/>
  <c r="A25" i="41"/>
  <c r="A22" i="41"/>
  <c r="A21" i="41"/>
  <c r="A20" i="41"/>
  <c r="A19" i="41"/>
  <c r="A18" i="41"/>
  <c r="A17" i="41"/>
  <c r="A16" i="41"/>
  <c r="A15" i="41"/>
  <c r="A14" i="41"/>
  <c r="A13" i="41"/>
  <c r="A12" i="41"/>
  <c r="A11" i="41"/>
  <c r="A10" i="41"/>
  <c r="A9" i="41"/>
  <c r="A8" i="41"/>
  <c r="A7" i="41"/>
  <c r="C21" i="37"/>
  <c r="C22" i="37"/>
  <c r="B23" i="37" s="1"/>
  <c r="D23" i="37" s="1"/>
  <c r="C21" i="31"/>
  <c r="C22" i="31"/>
  <c r="B23" i="31" s="1"/>
  <c r="C21" i="30"/>
  <c r="C22" i="30"/>
  <c r="B23" i="30" s="1"/>
  <c r="D23" i="30" s="1"/>
  <c r="C21" i="29"/>
  <c r="C22" i="29"/>
  <c r="B23" i="29" s="1"/>
  <c r="D23" i="29" s="1"/>
  <c r="A22" i="23"/>
  <c r="C22" i="23"/>
  <c r="B23" i="23" s="1"/>
  <c r="A23" i="23"/>
  <c r="C23" i="23"/>
  <c r="A24" i="23"/>
  <c r="E25" i="23" s="1"/>
  <c r="C24" i="23"/>
  <c r="B25" i="23" s="1"/>
  <c r="D25" i="23" s="1"/>
  <c r="B58" i="28"/>
  <c r="C58" i="28"/>
  <c r="D58" i="28"/>
  <c r="F58" i="28"/>
  <c r="G58" i="28"/>
  <c r="H58" i="28"/>
  <c r="I58" i="28"/>
  <c r="J58" i="28"/>
  <c r="K58" i="28"/>
  <c r="B59" i="28"/>
  <c r="C59" i="28"/>
  <c r="D59" i="28"/>
  <c r="F59" i="28"/>
  <c r="G59" i="28"/>
  <c r="H59" i="28"/>
  <c r="I59" i="28"/>
  <c r="J59" i="28"/>
  <c r="K59" i="28"/>
  <c r="C60" i="28"/>
  <c r="D60" i="28"/>
  <c r="F60" i="28"/>
  <c r="G60" i="28"/>
  <c r="H60" i="28"/>
  <c r="I60" i="28"/>
  <c r="J60" i="28"/>
  <c r="K60" i="28"/>
  <c r="B57" i="28"/>
  <c r="C57" i="28"/>
  <c r="D57" i="28"/>
  <c r="F57" i="28"/>
  <c r="G57" i="28"/>
  <c r="H57" i="28"/>
  <c r="I57" i="28"/>
  <c r="J57" i="28"/>
  <c r="K57" i="28"/>
  <c r="C22" i="36"/>
  <c r="B23" i="36" s="1"/>
  <c r="D23" i="36" s="1"/>
  <c r="C21" i="35"/>
  <c r="B22" i="35" s="1"/>
  <c r="C22" i="35"/>
  <c r="B23" i="35" s="1"/>
  <c r="D23" i="35" s="1"/>
  <c r="C21" i="34"/>
  <c r="C22" i="34"/>
  <c r="B23" i="34" s="1"/>
  <c r="D23" i="34" s="1"/>
  <c r="C21" i="33"/>
  <c r="C22" i="33"/>
  <c r="B23" i="33" s="1"/>
  <c r="D23" i="33" s="1"/>
  <c r="C21" i="32"/>
  <c r="C22" i="32"/>
  <c r="B23" i="32" s="1"/>
  <c r="D23" i="32" s="1"/>
  <c r="C21" i="23"/>
  <c r="B22" i="23" s="1"/>
  <c r="B55" i="28"/>
  <c r="C55" i="28"/>
  <c r="D55" i="28"/>
  <c r="F55" i="28"/>
  <c r="G55" i="28"/>
  <c r="H55" i="28"/>
  <c r="J55" i="28"/>
  <c r="K55" i="28"/>
  <c r="C8" i="37"/>
  <c r="C9" i="37"/>
  <c r="C10" i="37"/>
  <c r="B11" i="37" s="1"/>
  <c r="C11" i="37"/>
  <c r="B12" i="37" s="1"/>
  <c r="C12" i="37"/>
  <c r="B13" i="37" s="1"/>
  <c r="C13" i="37"/>
  <c r="B14" i="37" s="1"/>
  <c r="C14" i="37"/>
  <c r="B15" i="37" s="1"/>
  <c r="C15" i="37"/>
  <c r="B16" i="37" s="1"/>
  <c r="C16" i="37"/>
  <c r="B17" i="37" s="1"/>
  <c r="C17" i="37"/>
  <c r="C18" i="37"/>
  <c r="B19" i="37" s="1"/>
  <c r="C19" i="37"/>
  <c r="B20" i="37" s="1"/>
  <c r="C20" i="37"/>
  <c r="B21" i="37" s="1"/>
  <c r="C7" i="37"/>
  <c r="B8" i="37" s="1"/>
  <c r="C8" i="36"/>
  <c r="B9" i="36" s="1"/>
  <c r="C9" i="36"/>
  <c r="C10" i="36"/>
  <c r="B11" i="36" s="1"/>
  <c r="C11" i="36"/>
  <c r="C12" i="36"/>
  <c r="B13" i="36" s="1"/>
  <c r="C13" i="36"/>
  <c r="C14" i="36"/>
  <c r="B15" i="36" s="1"/>
  <c r="C15" i="36"/>
  <c r="B16" i="36" s="1"/>
  <c r="C16" i="36"/>
  <c r="C17" i="36"/>
  <c r="C18" i="36"/>
  <c r="B19" i="36" s="1"/>
  <c r="C19" i="36"/>
  <c r="B20" i="36" s="1"/>
  <c r="C20" i="36"/>
  <c r="B21" i="36" s="1"/>
  <c r="C21" i="36"/>
  <c r="C7" i="36"/>
  <c r="B8" i="36" s="1"/>
  <c r="C8" i="35"/>
  <c r="B9" i="35" s="1"/>
  <c r="C9" i="35"/>
  <c r="C10" i="35"/>
  <c r="B11" i="35" s="1"/>
  <c r="C11" i="35"/>
  <c r="B12" i="35" s="1"/>
  <c r="C12" i="35"/>
  <c r="B13" i="35" s="1"/>
  <c r="C13" i="35"/>
  <c r="B14" i="35" s="1"/>
  <c r="C14" i="35"/>
  <c r="B15" i="35" s="1"/>
  <c r="C15" i="35"/>
  <c r="B16" i="35" s="1"/>
  <c r="C16" i="35"/>
  <c r="B17" i="35" s="1"/>
  <c r="C17" i="35"/>
  <c r="C18" i="35"/>
  <c r="C19" i="35"/>
  <c r="B19" i="35" s="1"/>
  <c r="C20" i="35"/>
  <c r="B21" i="35" s="1"/>
  <c r="C7" i="35"/>
  <c r="B8" i="35" s="1"/>
  <c r="C8" i="34"/>
  <c r="B9" i="34" s="1"/>
  <c r="C9" i="34"/>
  <c r="C10" i="34"/>
  <c r="B11" i="34" s="1"/>
  <c r="C11" i="34"/>
  <c r="C12" i="34"/>
  <c r="B13" i="34" s="1"/>
  <c r="C13" i="34"/>
  <c r="B14" i="34" s="1"/>
  <c r="C14" i="34"/>
  <c r="B15" i="34" s="1"/>
  <c r="C15" i="34"/>
  <c r="B16" i="34" s="1"/>
  <c r="C16" i="34"/>
  <c r="B17" i="34" s="1"/>
  <c r="C17" i="34"/>
  <c r="B18" i="34" s="1"/>
  <c r="C18" i="34"/>
  <c r="B19" i="34" s="1"/>
  <c r="C19" i="34"/>
  <c r="B20" i="34" s="1"/>
  <c r="C20" i="34"/>
  <c r="B21" i="34" s="1"/>
  <c r="C7" i="34"/>
  <c r="B8" i="34" s="1"/>
  <c r="C8" i="33"/>
  <c r="C9" i="33"/>
  <c r="C10" i="33"/>
  <c r="B11" i="33" s="1"/>
  <c r="C11" i="33"/>
  <c r="B12" i="33" s="1"/>
  <c r="C12" i="33"/>
  <c r="B13" i="33" s="1"/>
  <c r="C13" i="33"/>
  <c r="C14" i="33"/>
  <c r="B15" i="33" s="1"/>
  <c r="C15" i="33"/>
  <c r="B16" i="33" s="1"/>
  <c r="C16" i="33"/>
  <c r="B17" i="33" s="1"/>
  <c r="C17" i="33"/>
  <c r="C18" i="33"/>
  <c r="B19" i="33" s="1"/>
  <c r="C19" i="33"/>
  <c r="C20" i="33"/>
  <c r="B21" i="33" s="1"/>
  <c r="C7" i="33"/>
  <c r="B8" i="33" s="1"/>
  <c r="C8" i="32"/>
  <c r="B9" i="32" s="1"/>
  <c r="C9" i="32"/>
  <c r="C10" i="32"/>
  <c r="B11" i="32" s="1"/>
  <c r="C11" i="32"/>
  <c r="B12" i="32" s="1"/>
  <c r="C12" i="32"/>
  <c r="B13" i="32" s="1"/>
  <c r="C13" i="32"/>
  <c r="B14" i="32" s="1"/>
  <c r="C14" i="32"/>
  <c r="B15" i="32" s="1"/>
  <c r="C15" i="32"/>
  <c r="B16" i="32" s="1"/>
  <c r="C16" i="32"/>
  <c r="C17" i="32"/>
  <c r="B18" i="32" s="1"/>
  <c r="C18" i="32"/>
  <c r="C19" i="32"/>
  <c r="B20" i="32" s="1"/>
  <c r="C20" i="32"/>
  <c r="C7" i="32"/>
  <c r="B8" i="32" s="1"/>
  <c r="C8" i="31"/>
  <c r="B9" i="31" s="1"/>
  <c r="C9" i="31"/>
  <c r="B10" i="31" s="1"/>
  <c r="C10" i="31"/>
  <c r="B11" i="31" s="1"/>
  <c r="C11" i="31"/>
  <c r="B12" i="31" s="1"/>
  <c r="C12" i="31"/>
  <c r="B13" i="31" s="1"/>
  <c r="C13" i="31"/>
  <c r="B14" i="31" s="1"/>
  <c r="C14" i="31"/>
  <c r="B15" i="31" s="1"/>
  <c r="C15" i="31"/>
  <c r="C16" i="31"/>
  <c r="B17" i="31" s="1"/>
  <c r="C17" i="31"/>
  <c r="C18" i="31"/>
  <c r="B19" i="31" s="1"/>
  <c r="C19" i="31"/>
  <c r="C20" i="31"/>
  <c r="B21" i="31" s="1"/>
  <c r="C7" i="31"/>
  <c r="B8" i="31" s="1"/>
  <c r="C8" i="30"/>
  <c r="B9" i="30" s="1"/>
  <c r="C9" i="30"/>
  <c r="C10" i="30"/>
  <c r="B11" i="30" s="1"/>
  <c r="C11" i="30"/>
  <c r="B12" i="30" s="1"/>
  <c r="C12" i="30"/>
  <c r="B13" i="30" s="1"/>
  <c r="C13" i="30"/>
  <c r="B14" i="30" s="1"/>
  <c r="C14" i="30"/>
  <c r="B15" i="30" s="1"/>
  <c r="C15" i="30"/>
  <c r="C16" i="30"/>
  <c r="B17" i="30" s="1"/>
  <c r="C17" i="30"/>
  <c r="C18" i="30"/>
  <c r="B19" i="30" s="1"/>
  <c r="C19" i="30"/>
  <c r="B20" i="30" s="1"/>
  <c r="C20" i="30"/>
  <c r="B21" i="30" s="1"/>
  <c r="C7" i="30"/>
  <c r="B8" i="30" s="1"/>
  <c r="B19" i="32"/>
  <c r="C8" i="29"/>
  <c r="B9" i="29" s="1"/>
  <c r="C9" i="29"/>
  <c r="C10" i="29"/>
  <c r="C11" i="29"/>
  <c r="B12" i="29" s="1"/>
  <c r="C12" i="29"/>
  <c r="B13" i="29" s="1"/>
  <c r="C13" i="29"/>
  <c r="C14" i="29"/>
  <c r="B15" i="29" s="1"/>
  <c r="C15" i="29"/>
  <c r="B16" i="29" s="1"/>
  <c r="C16" i="29"/>
  <c r="B17" i="29" s="1"/>
  <c r="C17" i="29"/>
  <c r="C18" i="29"/>
  <c r="B19" i="29" s="1"/>
  <c r="C19" i="29"/>
  <c r="B20" i="29" s="1"/>
  <c r="C20" i="29"/>
  <c r="B21" i="29" s="1"/>
  <c r="C7" i="29"/>
  <c r="B8" i="29" s="1"/>
  <c r="A22" i="37"/>
  <c r="E23" i="37" s="1"/>
  <c r="A21" i="37"/>
  <c r="A20" i="37"/>
  <c r="A19" i="37"/>
  <c r="A18" i="37"/>
  <c r="A17" i="37"/>
  <c r="A16" i="37"/>
  <c r="A15" i="37"/>
  <c r="A14" i="37"/>
  <c r="A13" i="37"/>
  <c r="A12" i="37"/>
  <c r="A11" i="37"/>
  <c r="A10" i="37"/>
  <c r="A9" i="37"/>
  <c r="A8" i="37"/>
  <c r="A7" i="37"/>
  <c r="A22" i="36"/>
  <c r="E23" i="36" s="1"/>
  <c r="A21" i="36"/>
  <c r="A20" i="36"/>
  <c r="A19" i="36"/>
  <c r="A18" i="36"/>
  <c r="A17" i="36"/>
  <c r="A16" i="36"/>
  <c r="A15" i="36"/>
  <c r="A14" i="36"/>
  <c r="A13" i="36"/>
  <c r="A12" i="36"/>
  <c r="A11" i="36"/>
  <c r="A10" i="36"/>
  <c r="A9" i="36"/>
  <c r="A8" i="36"/>
  <c r="A7" i="36"/>
  <c r="A22" i="35"/>
  <c r="E23" i="35" s="1"/>
  <c r="A21" i="35"/>
  <c r="A20" i="35"/>
  <c r="A19" i="35"/>
  <c r="A18" i="35"/>
  <c r="A17" i="35"/>
  <c r="A16" i="35"/>
  <c r="A15" i="35"/>
  <c r="A14" i="35"/>
  <c r="A13" i="35"/>
  <c r="A12" i="35"/>
  <c r="A11" i="35"/>
  <c r="A10" i="35"/>
  <c r="A9" i="35"/>
  <c r="A8" i="35"/>
  <c r="A7" i="35"/>
  <c r="A22" i="34"/>
  <c r="E23" i="34" s="1"/>
  <c r="A21" i="34"/>
  <c r="A20" i="34"/>
  <c r="A19" i="34"/>
  <c r="A18" i="34"/>
  <c r="A17" i="34"/>
  <c r="A16" i="34"/>
  <c r="A15" i="34"/>
  <c r="A14" i="34"/>
  <c r="A13" i="34"/>
  <c r="A12" i="34"/>
  <c r="A11" i="34"/>
  <c r="A10" i="34"/>
  <c r="A9" i="34"/>
  <c r="A8" i="34"/>
  <c r="A7" i="34"/>
  <c r="A22" i="33"/>
  <c r="E23" i="33" s="1"/>
  <c r="A21" i="33"/>
  <c r="A20" i="33"/>
  <c r="A19" i="33"/>
  <c r="A18" i="33"/>
  <c r="A17" i="33"/>
  <c r="A16" i="33"/>
  <c r="A15" i="33"/>
  <c r="A14" i="33"/>
  <c r="A13" i="33"/>
  <c r="A12" i="33"/>
  <c r="A11" i="33"/>
  <c r="A10" i="33"/>
  <c r="A9" i="33"/>
  <c r="A8" i="33"/>
  <c r="A7" i="33"/>
  <c r="A22" i="32"/>
  <c r="E23" i="32" s="1"/>
  <c r="A21" i="32"/>
  <c r="A20" i="32"/>
  <c r="A19" i="32"/>
  <c r="A18" i="32"/>
  <c r="A17" i="32"/>
  <c r="A16" i="32"/>
  <c r="A15" i="32"/>
  <c r="A14" i="32"/>
  <c r="A13" i="32"/>
  <c r="A12" i="32"/>
  <c r="A11" i="32"/>
  <c r="A10" i="32"/>
  <c r="A9" i="32"/>
  <c r="A8" i="32"/>
  <c r="A7" i="32"/>
  <c r="A22" i="31"/>
  <c r="A21" i="31"/>
  <c r="A20" i="31"/>
  <c r="A19" i="31"/>
  <c r="A18" i="31"/>
  <c r="A17" i="31"/>
  <c r="A16" i="31"/>
  <c r="A15" i="31"/>
  <c r="A14" i="31"/>
  <c r="A13" i="31"/>
  <c r="A12" i="31"/>
  <c r="A11" i="31"/>
  <c r="A10" i="31"/>
  <c r="A9" i="31"/>
  <c r="A8" i="31"/>
  <c r="A7" i="31"/>
  <c r="A22" i="30"/>
  <c r="E23" i="30" s="1"/>
  <c r="A21" i="30"/>
  <c r="A20" i="30"/>
  <c r="A19" i="30"/>
  <c r="A18" i="30"/>
  <c r="A17" i="30"/>
  <c r="A16" i="30"/>
  <c r="A15" i="30"/>
  <c r="A14" i="30"/>
  <c r="A13" i="30"/>
  <c r="A12" i="30"/>
  <c r="A11" i="30"/>
  <c r="A10" i="30"/>
  <c r="A9" i="30"/>
  <c r="A8" i="30"/>
  <c r="A7" i="30"/>
  <c r="A22" i="29"/>
  <c r="E23" i="29" s="1"/>
  <c r="A21" i="29"/>
  <c r="A20" i="29"/>
  <c r="A19" i="29"/>
  <c r="A18" i="29"/>
  <c r="A17" i="29"/>
  <c r="A16" i="29"/>
  <c r="A15" i="29"/>
  <c r="A14" i="29"/>
  <c r="A13" i="29"/>
  <c r="A12" i="29"/>
  <c r="A11" i="29"/>
  <c r="A10" i="29"/>
  <c r="A9" i="29"/>
  <c r="A8" i="29"/>
  <c r="A7" i="29"/>
  <c r="A8" i="23"/>
  <c r="A9" i="23"/>
  <c r="A10" i="23"/>
  <c r="A11" i="23"/>
  <c r="A12" i="23"/>
  <c r="A13" i="23"/>
  <c r="A14" i="23"/>
  <c r="A15" i="23"/>
  <c r="A16" i="23"/>
  <c r="A17" i="23"/>
  <c r="A18" i="23"/>
  <c r="A19" i="23"/>
  <c r="A20" i="23"/>
  <c r="A21" i="23"/>
  <c r="A7" i="23"/>
  <c r="C8" i="23"/>
  <c r="B9" i="23" s="1"/>
  <c r="C9" i="23"/>
  <c r="B10" i="23" s="1"/>
  <c r="C10" i="23"/>
  <c r="B11" i="23" s="1"/>
  <c r="C11" i="23"/>
  <c r="B12" i="23" s="1"/>
  <c r="C12" i="23"/>
  <c r="B13" i="23" s="1"/>
  <c r="C13" i="23"/>
  <c r="C14" i="23"/>
  <c r="B15" i="23" s="1"/>
  <c r="C15" i="23"/>
  <c r="B16" i="23" s="1"/>
  <c r="C16" i="23"/>
  <c r="B17" i="23" s="1"/>
  <c r="C17" i="23"/>
  <c r="B18" i="23" s="1"/>
  <c r="C18" i="23"/>
  <c r="B19" i="23" s="1"/>
  <c r="C19" i="23"/>
  <c r="B20" i="23" s="1"/>
  <c r="C20" i="23"/>
  <c r="B21" i="23" s="1"/>
  <c r="C7" i="23"/>
  <c r="B8" i="23" s="1"/>
  <c r="C44" i="28"/>
  <c r="D44" i="28"/>
  <c r="E44" i="28"/>
  <c r="F44" i="28"/>
  <c r="G44" i="28"/>
  <c r="H44" i="28"/>
  <c r="I44" i="28"/>
  <c r="J44" i="28"/>
  <c r="K44" i="28"/>
  <c r="C45" i="28"/>
  <c r="D45" i="28"/>
  <c r="E45" i="28"/>
  <c r="F45" i="28"/>
  <c r="G45" i="28"/>
  <c r="H45" i="28"/>
  <c r="I45" i="28"/>
  <c r="J45" i="28"/>
  <c r="K45" i="28"/>
  <c r="C46" i="28"/>
  <c r="D46" i="28"/>
  <c r="E46" i="28"/>
  <c r="F46" i="28"/>
  <c r="G46" i="28"/>
  <c r="H46" i="28"/>
  <c r="I46" i="28"/>
  <c r="J46" i="28"/>
  <c r="K46" i="28"/>
  <c r="C47" i="28"/>
  <c r="D47" i="28"/>
  <c r="E47" i="28"/>
  <c r="F47" i="28"/>
  <c r="G47" i="28"/>
  <c r="H47" i="28"/>
  <c r="I47" i="28"/>
  <c r="J47" i="28"/>
  <c r="K47" i="28"/>
  <c r="C48" i="28"/>
  <c r="D48" i="28"/>
  <c r="E48" i="28"/>
  <c r="F48" i="28"/>
  <c r="G48" i="28"/>
  <c r="H48" i="28"/>
  <c r="I48" i="28"/>
  <c r="J48" i="28"/>
  <c r="K48" i="28"/>
  <c r="C49" i="28"/>
  <c r="D49" i="28"/>
  <c r="F49" i="28"/>
  <c r="G49" i="28"/>
  <c r="H49" i="28"/>
  <c r="I49" i="28"/>
  <c r="J49" i="28"/>
  <c r="K49" i="28"/>
  <c r="C50" i="28"/>
  <c r="D50" i="28"/>
  <c r="F50" i="28"/>
  <c r="G50" i="28"/>
  <c r="H50" i="28"/>
  <c r="I50" i="28"/>
  <c r="J50" i="28"/>
  <c r="K50" i="28"/>
  <c r="C51" i="28"/>
  <c r="D51" i="28"/>
  <c r="F51" i="28"/>
  <c r="G51" i="28"/>
  <c r="H51" i="28"/>
  <c r="I51" i="28"/>
  <c r="J51" i="28"/>
  <c r="K51" i="28"/>
  <c r="C52" i="28"/>
  <c r="D52" i="28"/>
  <c r="F52" i="28"/>
  <c r="G52" i="28"/>
  <c r="H52" i="28"/>
  <c r="I52" i="28"/>
  <c r="J52" i="28"/>
  <c r="K52" i="28"/>
  <c r="C53" i="28"/>
  <c r="D53" i="28"/>
  <c r="F53" i="28"/>
  <c r="G53" i="28"/>
  <c r="H53" i="28"/>
  <c r="I53" i="28"/>
  <c r="J53" i="28"/>
  <c r="K53" i="28"/>
  <c r="C54" i="28"/>
  <c r="D54" i="28"/>
  <c r="F54" i="28"/>
  <c r="G54" i="28"/>
  <c r="H54" i="28"/>
  <c r="I54" i="28"/>
  <c r="J54" i="28"/>
  <c r="K54" i="28"/>
  <c r="C56" i="28"/>
  <c r="D56" i="28"/>
  <c r="F56" i="28"/>
  <c r="G56" i="28"/>
  <c r="H56" i="28"/>
  <c r="I56" i="28"/>
  <c r="J56" i="28"/>
  <c r="K56" i="28"/>
  <c r="B45" i="28"/>
  <c r="B46" i="28"/>
  <c r="B47" i="28"/>
  <c r="B48" i="28"/>
  <c r="B49" i="28"/>
  <c r="B50" i="28"/>
  <c r="B51" i="28"/>
  <c r="B52" i="28"/>
  <c r="B53" i="28"/>
  <c r="B54" i="28"/>
  <c r="B56" i="28"/>
  <c r="B44" i="28"/>
  <c r="F28" i="41" l="1"/>
  <c r="F38" i="44"/>
  <c r="F10" i="44"/>
  <c r="F38" i="35"/>
  <c r="F30" i="23"/>
  <c r="F32" i="44"/>
  <c r="F39" i="34"/>
  <c r="F20" i="44"/>
  <c r="F24" i="44"/>
  <c r="F25" i="44"/>
  <c r="F18" i="44"/>
  <c r="F25" i="30"/>
  <c r="F24" i="34"/>
  <c r="F33" i="36"/>
  <c r="F35" i="23"/>
  <c r="F30" i="44"/>
  <c r="F12" i="44"/>
  <c r="F22" i="44"/>
  <c r="F25" i="32"/>
  <c r="F39" i="23"/>
  <c r="F39" i="33"/>
  <c r="F39" i="29"/>
  <c r="F32" i="30"/>
  <c r="F26" i="35"/>
  <c r="F36" i="33"/>
  <c r="F31" i="35"/>
  <c r="F24" i="35"/>
  <c r="F29" i="44"/>
  <c r="F33" i="31"/>
  <c r="F39" i="41"/>
  <c r="F38" i="23"/>
  <c r="F36" i="44"/>
  <c r="F33" i="44"/>
  <c r="F28" i="23"/>
  <c r="F35" i="44"/>
  <c r="F39" i="31"/>
  <c r="F38" i="41"/>
  <c r="F38" i="30"/>
  <c r="F17" i="44"/>
  <c r="F30" i="31"/>
  <c r="F39" i="44"/>
  <c r="F34" i="29"/>
  <c r="F30" i="30"/>
  <c r="F23" i="44"/>
  <c r="F31" i="36"/>
  <c r="F33" i="33"/>
  <c r="F31" i="29"/>
  <c r="F27" i="35"/>
  <c r="F39" i="35"/>
  <c r="F30" i="41"/>
  <c r="F35" i="35"/>
  <c r="F26" i="34"/>
  <c r="F26" i="37"/>
  <c r="F35" i="36"/>
  <c r="F34" i="34"/>
  <c r="F29" i="23"/>
  <c r="F36" i="31"/>
  <c r="F28" i="36"/>
  <c r="F25" i="34"/>
  <c r="F38" i="31"/>
  <c r="F37" i="34"/>
  <c r="F36" i="29"/>
  <c r="F37" i="32"/>
  <c r="F35" i="33"/>
  <c r="F33" i="35"/>
  <c r="F31" i="44"/>
  <c r="F36" i="30"/>
  <c r="F25" i="29"/>
  <c r="F33" i="34"/>
  <c r="F32" i="34"/>
  <c r="F26" i="30"/>
  <c r="F29" i="33"/>
  <c r="F25" i="35"/>
  <c r="F28" i="33"/>
  <c r="F15" i="44"/>
  <c r="F35" i="29"/>
  <c r="F34" i="30"/>
  <c r="F24" i="32"/>
  <c r="F30" i="36"/>
  <c r="F32" i="41"/>
  <c r="F9" i="44"/>
  <c r="F32" i="35"/>
  <c r="F32" i="33"/>
  <c r="F30" i="35"/>
  <c r="F39" i="36"/>
  <c r="F33" i="30"/>
  <c r="F26" i="23"/>
  <c r="F28" i="31"/>
  <c r="F33" i="41"/>
  <c r="F32" i="29"/>
  <c r="N60" i="28"/>
  <c r="N59" i="28"/>
  <c r="F23" i="36"/>
  <c r="F30" i="37"/>
  <c r="F29" i="32"/>
  <c r="F29" i="29"/>
  <c r="N58" i="28"/>
  <c r="F36" i="41"/>
  <c r="F34" i="33"/>
  <c r="F37" i="36"/>
  <c r="F34" i="31"/>
  <c r="F37" i="23"/>
  <c r="F32" i="31"/>
  <c r="F35" i="31"/>
  <c r="F25" i="33"/>
  <c r="F32" i="32"/>
  <c r="F31" i="37"/>
  <c r="F25" i="37"/>
  <c r="F37" i="41"/>
  <c r="F35" i="37"/>
  <c r="F29" i="35"/>
  <c r="F37" i="37"/>
  <c r="F27" i="30"/>
  <c r="F34" i="41"/>
  <c r="F24" i="37"/>
  <c r="F27" i="34"/>
  <c r="F29" i="36"/>
  <c r="F37" i="35"/>
  <c r="F29" i="30"/>
  <c r="F25" i="36"/>
  <c r="F36" i="35"/>
  <c r="F37" i="29"/>
  <c r="F31" i="30"/>
  <c r="F37" i="31"/>
  <c r="F26" i="36"/>
  <c r="F32" i="36"/>
  <c r="F39" i="32"/>
  <c r="F38" i="34"/>
  <c r="F31" i="34"/>
  <c r="F38" i="37"/>
  <c r="F29" i="41"/>
  <c r="F27" i="36"/>
  <c r="F23" i="32"/>
  <c r="F34" i="37"/>
  <c r="F23" i="33"/>
  <c r="F27" i="29"/>
  <c r="F31" i="23"/>
  <c r="F27" i="31"/>
  <c r="E25" i="41"/>
  <c r="F27" i="37"/>
  <c r="F38" i="33"/>
  <c r="F30" i="34"/>
  <c r="F24" i="36"/>
  <c r="F23" i="37"/>
  <c r="B25" i="41"/>
  <c r="D25" i="41" s="1"/>
  <c r="B25" i="31"/>
  <c r="D25" i="31" s="1"/>
  <c r="D24" i="31"/>
  <c r="E9" i="23"/>
  <c r="F23" i="34"/>
  <c r="F23" i="29"/>
  <c r="E22" i="41"/>
  <c r="D23" i="41"/>
  <c r="B24" i="41"/>
  <c r="D24" i="41" s="1"/>
  <c r="F34" i="23"/>
  <c r="F38" i="36"/>
  <c r="F23" i="35"/>
  <c r="F25" i="23"/>
  <c r="F23" i="30"/>
  <c r="E24" i="41"/>
  <c r="E24" i="31"/>
  <c r="F39" i="30"/>
  <c r="F29" i="31"/>
  <c r="E23" i="41"/>
  <c r="F28" i="32"/>
  <c r="F27" i="23"/>
  <c r="F36" i="32"/>
  <c r="F26" i="32"/>
  <c r="F39" i="37"/>
  <c r="F27" i="32"/>
  <c r="E26" i="41"/>
  <c r="F26" i="41" s="1"/>
  <c r="E27" i="41"/>
  <c r="F27" i="41" s="1"/>
  <c r="F26" i="33"/>
  <c r="F30" i="33"/>
  <c r="F35" i="32"/>
  <c r="F31" i="32"/>
  <c r="C23" i="31"/>
  <c r="B24" i="31" s="1"/>
  <c r="F24" i="31" s="1"/>
  <c r="E26" i="31"/>
  <c r="E18" i="41"/>
  <c r="D17" i="29"/>
  <c r="D9" i="29"/>
  <c r="D21" i="36"/>
  <c r="D16" i="32"/>
  <c r="E19" i="32"/>
  <c r="E21" i="29"/>
  <c r="E21" i="30"/>
  <c r="E21" i="31"/>
  <c r="E21" i="37"/>
  <c r="D15" i="34"/>
  <c r="D20" i="36"/>
  <c r="E12" i="41"/>
  <c r="E11" i="37"/>
  <c r="E25" i="31"/>
  <c r="D22" i="23"/>
  <c r="E22" i="29"/>
  <c r="E23" i="31"/>
  <c r="E15" i="29"/>
  <c r="E22" i="23"/>
  <c r="D13" i="33"/>
  <c r="E14" i="41"/>
  <c r="E10" i="41"/>
  <c r="D17" i="41"/>
  <c r="E23" i="23"/>
  <c r="E22" i="31"/>
  <c r="D8" i="37"/>
  <c r="E16" i="36"/>
  <c r="E16" i="37"/>
  <c r="D13" i="29"/>
  <c r="D19" i="34"/>
  <c r="D11" i="34"/>
  <c r="D17" i="35"/>
  <c r="D9" i="35"/>
  <c r="D16" i="36"/>
  <c r="D14" i="37"/>
  <c r="E19" i="41"/>
  <c r="E22" i="30"/>
  <c r="E22" i="37"/>
  <c r="D18" i="32"/>
  <c r="E15" i="34"/>
  <c r="D21" i="31"/>
  <c r="D13" i="23"/>
  <c r="D17" i="30"/>
  <c r="D9" i="30"/>
  <c r="D15" i="31"/>
  <c r="B20" i="33"/>
  <c r="D20" i="33" s="1"/>
  <c r="D12" i="33"/>
  <c r="D15" i="35"/>
  <c r="D8" i="35"/>
  <c r="E20" i="41"/>
  <c r="D14" i="30"/>
  <c r="E15" i="35"/>
  <c r="E8" i="41"/>
  <c r="E15" i="41"/>
  <c r="B17" i="36"/>
  <c r="D17" i="36" s="1"/>
  <c r="D8" i="31"/>
  <c r="E11" i="41"/>
  <c r="E16" i="41"/>
  <c r="D26" i="31"/>
  <c r="D9" i="41"/>
  <c r="D13" i="41"/>
  <c r="D21" i="41"/>
  <c r="E13" i="41"/>
  <c r="E21" i="41"/>
  <c r="D8" i="41"/>
  <c r="B11" i="41"/>
  <c r="D11" i="41" s="1"/>
  <c r="D12" i="41"/>
  <c r="B15" i="41"/>
  <c r="D15" i="41" s="1"/>
  <c r="D16" i="41"/>
  <c r="B19" i="41"/>
  <c r="D19" i="41" s="1"/>
  <c r="D20" i="41"/>
  <c r="E9" i="41"/>
  <c r="E17" i="41"/>
  <c r="B10" i="41"/>
  <c r="D10" i="41" s="1"/>
  <c r="B18" i="41"/>
  <c r="D18" i="41" s="1"/>
  <c r="B22" i="41"/>
  <c r="D22" i="41" s="1"/>
  <c r="B14" i="41"/>
  <c r="D14" i="41" s="1"/>
  <c r="D23" i="23"/>
  <c r="D21" i="37"/>
  <c r="D15" i="32"/>
  <c r="E11" i="30"/>
  <c r="E18" i="31"/>
  <c r="E18" i="34"/>
  <c r="E18" i="36"/>
  <c r="D14" i="32"/>
  <c r="D15" i="36"/>
  <c r="D12" i="29"/>
  <c r="D13" i="34"/>
  <c r="D20" i="29"/>
  <c r="D21" i="29"/>
  <c r="B20" i="35"/>
  <c r="D8" i="30"/>
  <c r="D20" i="32"/>
  <c r="D16" i="34"/>
  <c r="D13" i="36"/>
  <c r="D12" i="30"/>
  <c r="D16" i="35"/>
  <c r="B24" i="23"/>
  <c r="D24" i="23" s="1"/>
  <c r="B22" i="31"/>
  <c r="D22" i="31" s="1"/>
  <c r="B22" i="37"/>
  <c r="D22" i="37" s="1"/>
  <c r="B9" i="37"/>
  <c r="D9" i="37" s="1"/>
  <c r="D15" i="30"/>
  <c r="D19" i="32"/>
  <c r="D17" i="33"/>
  <c r="D13" i="35"/>
  <c r="D20" i="30"/>
  <c r="D13" i="37"/>
  <c r="E24" i="23"/>
  <c r="B16" i="31"/>
  <c r="D16" i="31" s="1"/>
  <c r="B12" i="34"/>
  <c r="D12" i="34" s="1"/>
  <c r="D8" i="33"/>
  <c r="D11" i="36"/>
  <c r="D19" i="31"/>
  <c r="D9" i="32"/>
  <c r="D20" i="34"/>
  <c r="D9" i="36"/>
  <c r="D21" i="30"/>
  <c r="D17" i="31"/>
  <c r="D8" i="36"/>
  <c r="B22" i="29"/>
  <c r="D22" i="29" s="1"/>
  <c r="B22" i="30"/>
  <c r="D22" i="30" s="1"/>
  <c r="B14" i="23"/>
  <c r="D14" i="23" s="1"/>
  <c r="D19" i="23"/>
  <c r="F19" i="23" s="1"/>
  <c r="D11" i="23"/>
  <c r="D12" i="31"/>
  <c r="D17" i="37"/>
  <c r="D19" i="33"/>
  <c r="D11" i="33"/>
  <c r="D9" i="34"/>
  <c r="D13" i="31"/>
  <c r="D11" i="37"/>
  <c r="D19" i="37"/>
  <c r="B17" i="32"/>
  <c r="D17" i="32" s="1"/>
  <c r="E21" i="23"/>
  <c r="E9" i="30"/>
  <c r="E17" i="30"/>
  <c r="E10" i="33"/>
  <c r="B16" i="30"/>
  <c r="D16" i="30" s="1"/>
  <c r="D8" i="23"/>
  <c r="D19" i="29"/>
  <c r="D13" i="30"/>
  <c r="D14" i="31"/>
  <c r="D8" i="32"/>
  <c r="D14" i="34"/>
  <c r="D12" i="37"/>
  <c r="D20" i="37"/>
  <c r="D21" i="34"/>
  <c r="D8" i="34"/>
  <c r="D11" i="35"/>
  <c r="B20" i="31"/>
  <c r="D20" i="31" s="1"/>
  <c r="B12" i="36"/>
  <c r="D12" i="36" s="1"/>
  <c r="E11" i="23"/>
  <c r="E12" i="29"/>
  <c r="E20" i="30"/>
  <c r="E20" i="31"/>
  <c r="E20" i="32"/>
  <c r="E20" i="33"/>
  <c r="E12" i="34"/>
  <c r="E20" i="34"/>
  <c r="E12" i="35"/>
  <c r="E20" i="35"/>
  <c r="E20" i="36"/>
  <c r="E12" i="37"/>
  <c r="E20" i="37"/>
  <c r="D18" i="23"/>
  <c r="D10" i="23"/>
  <c r="D9" i="31"/>
  <c r="D11" i="32"/>
  <c r="D17" i="34"/>
  <c r="D12" i="35"/>
  <c r="D20" i="35"/>
  <c r="D15" i="37"/>
  <c r="B21" i="32"/>
  <c r="D21" i="32" s="1"/>
  <c r="D22" i="35"/>
  <c r="N57" i="28"/>
  <c r="D12" i="23"/>
  <c r="D19" i="35"/>
  <c r="D19" i="36"/>
  <c r="E21" i="32"/>
  <c r="E21" i="35"/>
  <c r="B9" i="33"/>
  <c r="D9" i="33" s="1"/>
  <c r="D17" i="23"/>
  <c r="D9" i="23"/>
  <c r="D15" i="29"/>
  <c r="D10" i="31"/>
  <c r="D12" i="32"/>
  <c r="D15" i="33"/>
  <c r="D18" i="34"/>
  <c r="D16" i="37"/>
  <c r="D21" i="23"/>
  <c r="D16" i="23"/>
  <c r="D8" i="29"/>
  <c r="D16" i="29"/>
  <c r="D11" i="31"/>
  <c r="D13" i="32"/>
  <c r="D16" i="33"/>
  <c r="D14" i="35"/>
  <c r="D21" i="33"/>
  <c r="D20" i="23"/>
  <c r="E19" i="30"/>
  <c r="E19" i="37"/>
  <c r="D15" i="23"/>
  <c r="D11" i="30"/>
  <c r="D19" i="30"/>
  <c r="E22" i="33"/>
  <c r="E22" i="34"/>
  <c r="E22" i="36"/>
  <c r="E22" i="35"/>
  <c r="E21" i="36"/>
  <c r="E21" i="33"/>
  <c r="E22" i="32"/>
  <c r="E21" i="34"/>
  <c r="B22" i="36"/>
  <c r="D22" i="36" s="1"/>
  <c r="D21" i="35"/>
  <c r="B22" i="34"/>
  <c r="D22" i="34" s="1"/>
  <c r="B22" i="33"/>
  <c r="D22" i="33" s="1"/>
  <c r="B22" i="32"/>
  <c r="D22" i="32" s="1"/>
  <c r="E9" i="35"/>
  <c r="E9" i="37"/>
  <c r="E18" i="35"/>
  <c r="E19" i="29"/>
  <c r="E19" i="31"/>
  <c r="E19" i="33"/>
  <c r="E19" i="34"/>
  <c r="E19" i="35"/>
  <c r="E19" i="36"/>
  <c r="E15" i="37"/>
  <c r="N55" i="28"/>
  <c r="E10" i="29"/>
  <c r="E12" i="31"/>
  <c r="E12" i="32"/>
  <c r="E13" i="32"/>
  <c r="E14" i="30"/>
  <c r="E14" i="32"/>
  <c r="E14" i="33"/>
  <c r="N52" i="28"/>
  <c r="E8" i="32"/>
  <c r="E16" i="33"/>
  <c r="E17" i="29"/>
  <c r="E9" i="31"/>
  <c r="E18" i="33"/>
  <c r="E10" i="34"/>
  <c r="E10" i="36"/>
  <c r="E8" i="37"/>
  <c r="E14" i="37"/>
  <c r="E13" i="36"/>
  <c r="E14" i="35"/>
  <c r="E8" i="35"/>
  <c r="E8" i="34"/>
  <c r="E16" i="34"/>
  <c r="E16" i="31"/>
  <c r="E15" i="30"/>
  <c r="E20" i="29"/>
  <c r="N51" i="28"/>
  <c r="N54" i="28"/>
  <c r="N46" i="28"/>
  <c r="E18" i="30"/>
  <c r="B10" i="34"/>
  <c r="D10" i="34" s="1"/>
  <c r="F10" i="34" s="1"/>
  <c r="E14" i="34"/>
  <c r="N50" i="28"/>
  <c r="N44" i="28"/>
  <c r="N56" i="28"/>
  <c r="N49" i="28"/>
  <c r="E8" i="31"/>
  <c r="N48" i="28"/>
  <c r="B18" i="37"/>
  <c r="D18" i="37" s="1"/>
  <c r="N47" i="28"/>
  <c r="E12" i="33"/>
  <c r="B10" i="37"/>
  <c r="D10" i="37" s="1"/>
  <c r="N53" i="28"/>
  <c r="N45" i="28"/>
  <c r="E11" i="29"/>
  <c r="E20" i="23"/>
  <c r="E8" i="30"/>
  <c r="E11" i="35"/>
  <c r="E18" i="37"/>
  <c r="B10" i="32"/>
  <c r="D10" i="32" s="1"/>
  <c r="B10" i="35"/>
  <c r="D10" i="35" s="1"/>
  <c r="E18" i="29"/>
  <c r="E9" i="32"/>
  <c r="E17" i="32"/>
  <c r="B18" i="31"/>
  <c r="D18" i="31" s="1"/>
  <c r="F18" i="31" s="1"/>
  <c r="E17" i="33"/>
  <c r="E12" i="30"/>
  <c r="E9" i="33"/>
  <c r="B14" i="33"/>
  <c r="D14" i="33" s="1"/>
  <c r="E8" i="23"/>
  <c r="E14" i="29"/>
  <c r="E17" i="35"/>
  <c r="B18" i="30"/>
  <c r="D18" i="30" s="1"/>
  <c r="B10" i="33"/>
  <c r="D10" i="33" s="1"/>
  <c r="B18" i="35"/>
  <c r="D18" i="35" s="1"/>
  <c r="F18" i="35" s="1"/>
  <c r="E16" i="29"/>
  <c r="E13" i="31"/>
  <c r="E9" i="36"/>
  <c r="B10" i="30"/>
  <c r="D10" i="30" s="1"/>
  <c r="B18" i="33"/>
  <c r="D18" i="33" s="1"/>
  <c r="F18" i="33" s="1"/>
  <c r="E8" i="36"/>
  <c r="E8" i="33"/>
  <c r="E16" i="32"/>
  <c r="E10" i="23"/>
  <c r="E14" i="31"/>
  <c r="E13" i="34"/>
  <c r="E10" i="30"/>
  <c r="E17" i="31"/>
  <c r="E15" i="32"/>
  <c r="E11" i="36"/>
  <c r="E13" i="29"/>
  <c r="E13" i="30"/>
  <c r="E10" i="32"/>
  <c r="E18" i="32"/>
  <c r="E13" i="33"/>
  <c r="E11" i="34"/>
  <c r="E14" i="36"/>
  <c r="E17" i="36"/>
  <c r="E10" i="37"/>
  <c r="E17" i="34"/>
  <c r="E10" i="35"/>
  <c r="E13" i="37"/>
  <c r="E16" i="30"/>
  <c r="E13" i="35"/>
  <c r="E10" i="31"/>
  <c r="E11" i="32"/>
  <c r="E9" i="34"/>
  <c r="E9" i="29"/>
  <c r="F9" i="29" s="1"/>
  <c r="E16" i="35"/>
  <c r="E12" i="36"/>
  <c r="E17" i="37"/>
  <c r="B10" i="36"/>
  <c r="D10" i="36" s="1"/>
  <c r="B14" i="36"/>
  <c r="D14" i="36" s="1"/>
  <c r="F14" i="36" s="1"/>
  <c r="B18" i="36"/>
  <c r="D18" i="36" s="1"/>
  <c r="E15" i="36"/>
  <c r="E11" i="33"/>
  <c r="E15" i="33"/>
  <c r="E11" i="31"/>
  <c r="E15" i="31"/>
  <c r="B11" i="29"/>
  <c r="D11" i="29" s="1"/>
  <c r="E8" i="29"/>
  <c r="B10" i="29"/>
  <c r="D10" i="29" s="1"/>
  <c r="B14" i="29"/>
  <c r="D14" i="29" s="1"/>
  <c r="B18" i="29"/>
  <c r="D18" i="29" s="1"/>
  <c r="F8" i="30" l="1"/>
  <c r="D23" i="31"/>
  <c r="F23" i="23"/>
  <c r="F18" i="34"/>
  <c r="F16" i="31"/>
  <c r="F15" i="34"/>
  <c r="F8" i="37"/>
  <c r="F11" i="29"/>
  <c r="F19" i="31"/>
  <c r="F20" i="29"/>
  <c r="F14" i="37"/>
  <c r="F22" i="41"/>
  <c r="F24" i="41"/>
  <c r="F18" i="41"/>
  <c r="F21" i="31"/>
  <c r="F18" i="36"/>
  <c r="F25" i="41"/>
  <c r="F25" i="31"/>
  <c r="F22" i="23"/>
  <c r="F21" i="34"/>
  <c r="F16" i="32"/>
  <c r="F22" i="29"/>
  <c r="F22" i="31"/>
  <c r="F17" i="29"/>
  <c r="F9" i="23"/>
  <c r="F23" i="41"/>
  <c r="F9" i="35"/>
  <c r="F26" i="31"/>
  <c r="F20" i="36"/>
  <c r="F21" i="36"/>
  <c r="F15" i="29"/>
  <c r="F17" i="30"/>
  <c r="F12" i="41"/>
  <c r="F19" i="32"/>
  <c r="F23" i="31"/>
  <c r="F11" i="37"/>
  <c r="F21" i="29"/>
  <c r="F21" i="30"/>
  <c r="F10" i="41"/>
  <c r="F11" i="30"/>
  <c r="F11" i="36"/>
  <c r="F17" i="31"/>
  <c r="F13" i="35"/>
  <c r="F16" i="35"/>
  <c r="F20" i="34"/>
  <c r="F21" i="37"/>
  <c r="F12" i="34"/>
  <c r="F20" i="41"/>
  <c r="F16" i="36"/>
  <c r="F9" i="30"/>
  <c r="F15" i="36"/>
  <c r="F15" i="30"/>
  <c r="F21" i="32"/>
  <c r="F20" i="31"/>
  <c r="F11" i="41"/>
  <c r="F18" i="29"/>
  <c r="F9" i="36"/>
  <c r="F17" i="41"/>
  <c r="F13" i="29"/>
  <c r="F8" i="41"/>
  <c r="F10" i="33"/>
  <c r="F9" i="37"/>
  <c r="F16" i="37"/>
  <c r="F14" i="32"/>
  <c r="F19" i="30"/>
  <c r="F19" i="41"/>
  <c r="F14" i="41"/>
  <c r="F13" i="33"/>
  <c r="F9" i="32"/>
  <c r="F8" i="31"/>
  <c r="F13" i="37"/>
  <c r="F20" i="30"/>
  <c r="F12" i="33"/>
  <c r="F10" i="29"/>
  <c r="F17" i="36"/>
  <c r="F15" i="32"/>
  <c r="F20" i="33"/>
  <c r="F10" i="36"/>
  <c r="F11" i="34"/>
  <c r="F17" i="35"/>
  <c r="F14" i="30"/>
  <c r="F20" i="32"/>
  <c r="F22" i="37"/>
  <c r="F8" i="33"/>
  <c r="F8" i="36"/>
  <c r="F18" i="37"/>
  <c r="F16" i="34"/>
  <c r="F15" i="31"/>
  <c r="F10" i="30"/>
  <c r="F8" i="35"/>
  <c r="F19" i="34"/>
  <c r="F22" i="33"/>
  <c r="F16" i="41"/>
  <c r="F12" i="30"/>
  <c r="F17" i="33"/>
  <c r="F18" i="32"/>
  <c r="F13" i="34"/>
  <c r="F15" i="41"/>
  <c r="F14" i="33"/>
  <c r="F13" i="36"/>
  <c r="F12" i="29"/>
  <c r="F22" i="30"/>
  <c r="F9" i="41"/>
  <c r="F15" i="35"/>
  <c r="F13" i="41"/>
  <c r="F18" i="30"/>
  <c r="F16" i="30"/>
  <c r="F12" i="36"/>
  <c r="F9" i="33"/>
  <c r="F11" i="33"/>
  <c r="F13" i="32"/>
  <c r="F17" i="32"/>
  <c r="F19" i="33"/>
  <c r="F24" i="23"/>
  <c r="F22" i="35"/>
  <c r="F19" i="29"/>
  <c r="F10" i="35"/>
  <c r="F21" i="35"/>
  <c r="F19" i="36"/>
  <c r="F8" i="23"/>
  <c r="F10" i="37"/>
  <c r="F20" i="37"/>
  <c r="F14" i="29"/>
  <c r="F11" i="32"/>
  <c r="F12" i="37"/>
  <c r="F21" i="33"/>
  <c r="F21" i="23"/>
  <c r="F11" i="23"/>
  <c r="F10" i="32"/>
  <c r="F14" i="35"/>
  <c r="F10" i="31"/>
  <c r="F9" i="31"/>
  <c r="F19" i="37"/>
  <c r="F9" i="34"/>
  <c r="F17" i="37"/>
  <c r="F15" i="37"/>
  <c r="F11" i="31"/>
  <c r="F20" i="35"/>
  <c r="F10" i="23"/>
  <c r="F14" i="34"/>
  <c r="F19" i="35"/>
  <c r="F12" i="35"/>
  <c r="F8" i="32"/>
  <c r="F13" i="31"/>
  <c r="F22" i="32"/>
  <c r="F16" i="29"/>
  <c r="F15" i="33"/>
  <c r="F17" i="34"/>
  <c r="F11" i="35"/>
  <c r="F14" i="31"/>
  <c r="F16" i="33"/>
  <c r="F20" i="23"/>
  <c r="F8" i="29"/>
  <c r="F12" i="32"/>
  <c r="F8" i="34"/>
  <c r="F13" i="30"/>
  <c r="F12" i="31"/>
  <c r="F22" i="34"/>
  <c r="F22" i="36"/>
  <c r="E12" i="23"/>
  <c r="F12" i="23" s="1"/>
  <c r="E18" i="23" l="1"/>
  <c r="F18" i="23" s="1"/>
  <c r="E16" i="23"/>
  <c r="F16" i="23" s="1"/>
  <c r="E13" i="23"/>
  <c r="F13" i="23" s="1"/>
  <c r="E14" i="23"/>
  <c r="F14" i="23" s="1"/>
  <c r="E17" i="23"/>
  <c r="F17" i="23" s="1"/>
  <c r="E15" i="23"/>
  <c r="F15" i="23" s="1"/>
</calcChain>
</file>

<file path=xl/sharedStrings.xml><?xml version="1.0" encoding="utf-8"?>
<sst xmlns="http://schemas.openxmlformats.org/spreadsheetml/2006/main" count="324" uniqueCount="147">
  <si>
    <t>Notes</t>
  </si>
  <si>
    <t>Days</t>
  </si>
  <si>
    <t>Date</t>
  </si>
  <si>
    <t>Well #1</t>
  </si>
  <si>
    <t>Location</t>
  </si>
  <si>
    <t>NE corner of Narcissa and Ginger Root</t>
  </si>
  <si>
    <t xml:space="preserve">Electri Meter No. </t>
  </si>
  <si>
    <t>256000-142735</t>
  </si>
  <si>
    <t>Pump</t>
  </si>
  <si>
    <t>Weekly Gal.</t>
  </si>
  <si>
    <t>Ave daily</t>
  </si>
  <si>
    <t>Broken Electrical</t>
  </si>
  <si>
    <t>Previous</t>
  </si>
  <si>
    <t>Current</t>
  </si>
  <si>
    <t>Meter Readings</t>
  </si>
  <si>
    <t>Total</t>
  </si>
  <si>
    <t>Well #2</t>
  </si>
  <si>
    <t>Well #7</t>
  </si>
  <si>
    <t>Well #11</t>
  </si>
  <si>
    <t>Well #12</t>
  </si>
  <si>
    <t>Well #13</t>
  </si>
  <si>
    <t>Well #15</t>
  </si>
  <si>
    <t>Broken meter</t>
  </si>
  <si>
    <t>Well #16</t>
  </si>
  <si>
    <t>Well #17</t>
  </si>
  <si>
    <t>Well #19</t>
  </si>
  <si>
    <t>near 31 Narcissa</t>
  </si>
  <si>
    <t>near 15 Narcissa in vacant field</t>
  </si>
  <si>
    <t>Lower Bean field toward Shrivers</t>
  </si>
  <si>
    <t>Ginger Root on PBRC</t>
  </si>
  <si>
    <t>Vacant lot next to 30 Sweetbay</t>
  </si>
  <si>
    <t>Vanderlip and Narcissa</t>
  </si>
  <si>
    <t>Petak, 25 Sweetbay</t>
  </si>
  <si>
    <t>Bottom of Thyme near #3</t>
  </si>
  <si>
    <t>End of Narcissa on preserve</t>
  </si>
  <si>
    <t>DATA SUMMARY, METER READINGS</t>
  </si>
  <si>
    <t>Input weekly data into Summary Table on "Data Summary" page</t>
  </si>
  <si>
    <t>if</t>
  </si>
  <si>
    <t>Well pages will update automatically</t>
  </si>
  <si>
    <t>Table data selection my need to be increased as we go into the future</t>
  </si>
  <si>
    <t>Table formulas should be able to use + copy feature</t>
  </si>
  <si>
    <t>Yamaguchi</t>
  </si>
  <si>
    <t>1.5, 295'</t>
  </si>
  <si>
    <t>1.5, 239'</t>
  </si>
  <si>
    <t>.5, 136'</t>
  </si>
  <si>
    <t>1.5, 250'</t>
  </si>
  <si>
    <t>1.5, 200'</t>
  </si>
  <si>
    <t>3.0, 180'</t>
  </si>
  <si>
    <t>Toloczko</t>
  </si>
  <si>
    <t>1.5, 180'</t>
  </si>
  <si>
    <t>Petak</t>
  </si>
  <si>
    <t>Seigel</t>
  </si>
  <si>
    <t>.5, 200'</t>
  </si>
  <si>
    <t>Well 11 estimated due to meter</t>
  </si>
  <si>
    <t>$$/KWhrs</t>
  </si>
  <si>
    <t>Gal/KWhr</t>
  </si>
  <si>
    <t>KWhr</t>
  </si>
  <si>
    <t>$$ 7/15-8/12</t>
  </si>
  <si>
    <t>Narc/Ginger</t>
  </si>
  <si>
    <t>Lwr Narcissa</t>
  </si>
  <si>
    <t>Mid Narcissa</t>
  </si>
  <si>
    <t>Upper Ginger</t>
  </si>
  <si>
    <t>King/ Sweetbay</t>
  </si>
  <si>
    <t>89 Narcissa</t>
  </si>
  <si>
    <t>Well Depth</t>
  </si>
  <si>
    <t>Gallons</t>
  </si>
  <si>
    <t>Horse Power</t>
  </si>
  <si>
    <t>off most of period</t>
  </si>
  <si>
    <t>$$/1000 gal</t>
  </si>
  <si>
    <t>Well 15 mis reading</t>
  </si>
  <si>
    <t>Changed meters</t>
  </si>
  <si>
    <t>Well #15 offline since ~9/16</t>
  </si>
  <si>
    <t>Wells 1,3,15 online</t>
  </si>
  <si>
    <t>Est of #3</t>
  </si>
  <si>
    <t>Replaced Pump with 3 hp Trevor</t>
  </si>
  <si>
    <t>Nassur</t>
  </si>
  <si>
    <t>?</t>
  </si>
  <si>
    <t>Installed .5hp Trevor</t>
  </si>
  <si>
    <t>Well 1 failed capacitor</t>
  </si>
  <si>
    <t>Narcissa/Gingerroot</t>
  </si>
  <si>
    <t>Narcissa/Figtree</t>
  </si>
  <si>
    <t>Beanfield</t>
  </si>
  <si>
    <t>upper Gingerroot</t>
  </si>
  <si>
    <t>King/Sweetbay</t>
  </si>
  <si>
    <t>End of Narcissa</t>
  </si>
  <si>
    <t>Petak/Sweetbay</t>
  </si>
  <si>
    <t>Thyme</t>
  </si>
  <si>
    <t>Lower Figtree</t>
  </si>
  <si>
    <t>Sweetbay</t>
  </si>
  <si>
    <t>Narcissa/Vanderlip</t>
  </si>
  <si>
    <t>lower Narcissa</t>
  </si>
  <si>
    <t>Replaced capacitor and control enclosure</t>
  </si>
  <si>
    <t>Well #3</t>
  </si>
  <si>
    <t>Well 1 replace with larger capacitor</t>
  </si>
  <si>
    <t>11/4 - water depth 104'</t>
  </si>
  <si>
    <t>Replaced Pump with 3hp  Tevor  Water depth 86'</t>
  </si>
  <si>
    <t>check #7 power</t>
  </si>
  <si>
    <t>Well Number</t>
  </si>
  <si>
    <t>York N of Equip area</t>
  </si>
  <si>
    <t>103'</t>
  </si>
  <si>
    <t>No Water</t>
  </si>
  <si>
    <t>York S of Wright</t>
  </si>
  <si>
    <t>61'</t>
  </si>
  <si>
    <t>NB001</t>
  </si>
  <si>
    <t xml:space="preserve">York W of Narcissa </t>
  </si>
  <si>
    <t>118'</t>
  </si>
  <si>
    <t>107'</t>
  </si>
  <si>
    <t>W of Avacados</t>
  </si>
  <si>
    <t>W of Grapes</t>
  </si>
  <si>
    <t>83'</t>
  </si>
  <si>
    <t>York Apple area</t>
  </si>
  <si>
    <t>104'</t>
  </si>
  <si>
    <t>160'</t>
  </si>
  <si>
    <t>Has level logger, restriction at 64'</t>
  </si>
  <si>
    <t>WW9</t>
  </si>
  <si>
    <t>W of PVDS</t>
  </si>
  <si>
    <t>140'</t>
  </si>
  <si>
    <t>80'</t>
  </si>
  <si>
    <t>just outside chainlink fence</t>
  </si>
  <si>
    <t>half way to beach school</t>
  </si>
  <si>
    <t>39'</t>
  </si>
  <si>
    <t>30'</t>
  </si>
  <si>
    <t>stinks, possible rain water</t>
  </si>
  <si>
    <t>WW1</t>
  </si>
  <si>
    <t>WW14</t>
  </si>
  <si>
    <t>Delapidated box</t>
  </si>
  <si>
    <t>WWabd</t>
  </si>
  <si>
    <t>MW A</t>
  </si>
  <si>
    <t>MW B</t>
  </si>
  <si>
    <t>MW C</t>
  </si>
  <si>
    <t>MW D</t>
  </si>
  <si>
    <t>Water Depth</t>
  </si>
  <si>
    <t>#7 still off</t>
  </si>
  <si>
    <t>Total GPD</t>
  </si>
  <si>
    <t>11/9 water depth 110'</t>
  </si>
  <si>
    <t>Not Pumping , needs inspection</t>
  </si>
  <si>
    <t>WW 4</t>
  </si>
  <si>
    <t>96'</t>
  </si>
  <si>
    <t>65'</t>
  </si>
  <si>
    <t>Try Test Pump</t>
  </si>
  <si>
    <t>110'</t>
  </si>
  <si>
    <t>109'</t>
  </si>
  <si>
    <t>Well 15 failure and burnt control box,</t>
  </si>
  <si>
    <t xml:space="preserve"> Well 1 failed, high current</t>
  </si>
  <si>
    <t>Pump replace with .5 hp</t>
  </si>
  <si>
    <t>Well 12 Pump replace with .5 hp</t>
  </si>
  <si>
    <t>#11 estimate (rain)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</si>
</sst>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FF0000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theme="9" tint="0.7999816888943144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3" fontId="0" fillId="0" borderId="0" xfId="0" applyNumberForma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4" borderId="0" xfId="0" applyFill="1"/>
    <xf numFmtId="3" fontId="0" fillId="4" borderId="0" xfId="0" applyNumberFormat="1" applyFill="1"/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3" fontId="0" fillId="4" borderId="0" xfId="0" applyNumberFormat="1" applyFill="1" applyAlignment="1">
      <alignment horizontal="center"/>
    </xf>
    <xf numFmtId="164" fontId="0" fillId="4" borderId="0" xfId="0" applyNumberFormat="1" applyFill="1"/>
    <xf numFmtId="0" fontId="3" fillId="0" borderId="1" xfId="0" applyFont="1" applyBorder="1" applyAlignment="1">
      <alignment horizontal="center"/>
    </xf>
    <xf numFmtId="4" fontId="0" fillId="0" borderId="0" xfId="0" applyNumberFormat="1"/>
    <xf numFmtId="4" fontId="2" fillId="3" borderId="1" xfId="0" applyNumberFormat="1" applyFont="1" applyFill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3" fontId="4" fillId="0" borderId="0" xfId="0" applyNumberFormat="1" applyFont="1"/>
    <xf numFmtId="0" fontId="1" fillId="0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6" borderId="1" xfId="0" applyFill="1" applyBorder="1"/>
    <xf numFmtId="3" fontId="0" fillId="6" borderId="1" xfId="0" applyNumberFormat="1" applyFill="1" applyBorder="1"/>
    <xf numFmtId="0" fontId="1" fillId="6" borderId="1" xfId="0" applyFont="1" applyFill="1" applyBorder="1" applyAlignment="1">
      <alignment horizontal="center"/>
    </xf>
    <xf numFmtId="164" fontId="0" fillId="6" borderId="1" xfId="0" applyNumberFormat="1" applyFill="1" applyBorder="1"/>
    <xf numFmtId="3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3" fontId="0" fillId="3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0" fillId="6" borderId="1" xfId="0" applyFill="1" applyBorder="1" applyAlignment="1">
      <alignment horizontal="left"/>
    </xf>
    <xf numFmtId="3" fontId="0" fillId="3" borderId="1" xfId="0" applyNumberFormat="1" applyFill="1" applyBorder="1" applyAlignment="1">
      <alignment horizontal="left"/>
    </xf>
    <xf numFmtId="0" fontId="0" fillId="4" borderId="0" xfId="0" applyFill="1" applyAlignment="1">
      <alignment horizontal="left"/>
    </xf>
    <xf numFmtId="3" fontId="4" fillId="6" borderId="1" xfId="0" applyNumberFormat="1" applyFont="1" applyFill="1" applyBorder="1"/>
    <xf numFmtId="0" fontId="6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3" fontId="5" fillId="6" borderId="1" xfId="0" applyNumberFormat="1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3" fontId="9" fillId="3" borderId="1" xfId="0" applyNumberFormat="1" applyFont="1" applyFill="1" applyBorder="1" applyAlignment="1">
      <alignment horizontal="right"/>
    </xf>
    <xf numFmtId="16" fontId="0" fillId="0" borderId="0" xfId="0" applyNumberFormat="1"/>
    <xf numFmtId="0" fontId="1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200"/>
              <a:t>ACLAD WELL PRODUCTION (GPM)</a:t>
            </a:r>
          </a:p>
        </c:rich>
      </c:tx>
      <c:layout>
        <c:manualLayout>
          <c:xMode val="edge"/>
          <c:yMode val="edge"/>
          <c:x val="0.24181147093719116"/>
          <c:y val="2.90725920323950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633776310988712E-2"/>
          <c:y val="3.8455808148246014E-2"/>
          <c:w val="0.91712033932931392"/>
          <c:h val="0.75823626863699745"/>
        </c:manualLayout>
      </c:layout>
      <c:lineChart>
        <c:grouping val="standard"/>
        <c:varyColors val="0"/>
        <c:ser>
          <c:idx val="0"/>
          <c:order val="0"/>
          <c:tx>
            <c:strRef>
              <c:f>'Data Summary'!$B$43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'Data Summary'!$A$44:$A$76</c:f>
              <c:numCache>
                <c:formatCode>[$-409]d\-mmm;@</c:formatCode>
                <c:ptCount val="33"/>
                <c:pt idx="0">
                  <c:v>44341</c:v>
                </c:pt>
                <c:pt idx="1">
                  <c:v>44348</c:v>
                </c:pt>
                <c:pt idx="2">
                  <c:v>44355</c:v>
                </c:pt>
                <c:pt idx="3">
                  <c:v>44362</c:v>
                </c:pt>
                <c:pt idx="4">
                  <c:v>44369</c:v>
                </c:pt>
                <c:pt idx="5">
                  <c:v>44376</c:v>
                </c:pt>
                <c:pt idx="6">
                  <c:v>44383</c:v>
                </c:pt>
                <c:pt idx="7">
                  <c:v>44390</c:v>
                </c:pt>
                <c:pt idx="8">
                  <c:v>44397</c:v>
                </c:pt>
                <c:pt idx="9">
                  <c:v>44404</c:v>
                </c:pt>
                <c:pt idx="10">
                  <c:v>44411</c:v>
                </c:pt>
                <c:pt idx="11">
                  <c:v>44418</c:v>
                </c:pt>
                <c:pt idx="12">
                  <c:v>44425</c:v>
                </c:pt>
                <c:pt idx="13">
                  <c:v>44432</c:v>
                </c:pt>
                <c:pt idx="14">
                  <c:v>44439</c:v>
                </c:pt>
                <c:pt idx="15">
                  <c:v>44446</c:v>
                </c:pt>
                <c:pt idx="16">
                  <c:v>44453</c:v>
                </c:pt>
                <c:pt idx="17">
                  <c:v>44460</c:v>
                </c:pt>
                <c:pt idx="18">
                  <c:v>44467</c:v>
                </c:pt>
                <c:pt idx="19">
                  <c:v>44474</c:v>
                </c:pt>
                <c:pt idx="20">
                  <c:v>44481</c:v>
                </c:pt>
                <c:pt idx="21">
                  <c:v>44488</c:v>
                </c:pt>
                <c:pt idx="22">
                  <c:v>44495</c:v>
                </c:pt>
                <c:pt idx="23">
                  <c:v>44502</c:v>
                </c:pt>
                <c:pt idx="24">
                  <c:v>44509</c:v>
                </c:pt>
                <c:pt idx="25">
                  <c:v>44516</c:v>
                </c:pt>
                <c:pt idx="26">
                  <c:v>44523</c:v>
                </c:pt>
                <c:pt idx="27">
                  <c:v>44530</c:v>
                </c:pt>
                <c:pt idx="28">
                  <c:v>44537</c:v>
                </c:pt>
                <c:pt idx="29">
                  <c:v>44544</c:v>
                </c:pt>
                <c:pt idx="30">
                  <c:v>44551</c:v>
                </c:pt>
                <c:pt idx="31">
                  <c:v>44565</c:v>
                </c:pt>
                <c:pt idx="32">
                  <c:v>44572</c:v>
                </c:pt>
              </c:numCache>
            </c:numRef>
          </c:cat>
          <c:val>
            <c:numRef>
              <c:f>'Data Summary'!$B$44:$B$76</c:f>
              <c:numCache>
                <c:formatCode>#,##0</c:formatCode>
                <c:ptCount val="33"/>
                <c:pt idx="0">
                  <c:v>32013.571428571428</c:v>
                </c:pt>
                <c:pt idx="1">
                  <c:v>28521.428571428572</c:v>
                </c:pt>
                <c:pt idx="2">
                  <c:v>28892.857142857141</c:v>
                </c:pt>
                <c:pt idx="3">
                  <c:v>28675.714285714286</c:v>
                </c:pt>
                <c:pt idx="4">
                  <c:v>27878.571428571428</c:v>
                </c:pt>
                <c:pt idx="5">
                  <c:v>7057.1428571428569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15901.428571428571</c:v>
                </c:pt>
                <c:pt idx="12">
                  <c:v>48685.714285714283</c:v>
                </c:pt>
                <c:pt idx="13">
                  <c:v>13808.571428571429</c:v>
                </c:pt>
                <c:pt idx="14">
                  <c:v>520</c:v>
                </c:pt>
                <c:pt idx="15">
                  <c:v>0</c:v>
                </c:pt>
                <c:pt idx="16">
                  <c:v>12782.857142857143</c:v>
                </c:pt>
                <c:pt idx="17">
                  <c:v>10225.714285714286</c:v>
                </c:pt>
                <c:pt idx="18">
                  <c:v>97.142857142857139</c:v>
                </c:pt>
                <c:pt idx="19">
                  <c:v>-54.285714285714285</c:v>
                </c:pt>
                <c:pt idx="20">
                  <c:v>34931.428571428572</c:v>
                </c:pt>
                <c:pt idx="21">
                  <c:v>36291.428571428572</c:v>
                </c:pt>
                <c:pt idx="22">
                  <c:v>34571.428571428572</c:v>
                </c:pt>
                <c:pt idx="23">
                  <c:v>32274.285714285714</c:v>
                </c:pt>
                <c:pt idx="24">
                  <c:v>32631.428571428572</c:v>
                </c:pt>
                <c:pt idx="25">
                  <c:v>34158.571428571428</c:v>
                </c:pt>
                <c:pt idx="26">
                  <c:v>27678.571428571428</c:v>
                </c:pt>
                <c:pt idx="27">
                  <c:v>29175.714285714286</c:v>
                </c:pt>
                <c:pt idx="28">
                  <c:v>48292.857142857145</c:v>
                </c:pt>
                <c:pt idx="29">
                  <c:v>16942.857142857141</c:v>
                </c:pt>
                <c:pt idx="30">
                  <c:v>8956.4285714285706</c:v>
                </c:pt>
                <c:pt idx="31">
                  <c:v>20863.071428571428</c:v>
                </c:pt>
                <c:pt idx="32">
                  <c:v>21829.571428571428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D0-47D3-BDE0-8682F9F3A99F}"/>
            </c:ext>
          </c:extLst>
        </c:ser>
        <c:ser>
          <c:idx val="1"/>
          <c:order val="1"/>
          <c:tx>
            <c:strRef>
              <c:f>'Data Summary'!$C$43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'Data Summary'!$A$44:$A$76</c:f>
              <c:numCache>
                <c:formatCode>[$-409]d\-mmm;@</c:formatCode>
                <c:ptCount val="33"/>
                <c:pt idx="0">
                  <c:v>44341</c:v>
                </c:pt>
                <c:pt idx="1">
                  <c:v>44348</c:v>
                </c:pt>
                <c:pt idx="2">
                  <c:v>44355</c:v>
                </c:pt>
                <c:pt idx="3">
                  <c:v>44362</c:v>
                </c:pt>
                <c:pt idx="4">
                  <c:v>44369</c:v>
                </c:pt>
                <c:pt idx="5">
                  <c:v>44376</c:v>
                </c:pt>
                <c:pt idx="6">
                  <c:v>44383</c:v>
                </c:pt>
                <c:pt idx="7">
                  <c:v>44390</c:v>
                </c:pt>
                <c:pt idx="8">
                  <c:v>44397</c:v>
                </c:pt>
                <c:pt idx="9">
                  <c:v>44404</c:v>
                </c:pt>
                <c:pt idx="10">
                  <c:v>44411</c:v>
                </c:pt>
                <c:pt idx="11">
                  <c:v>44418</c:v>
                </c:pt>
                <c:pt idx="12">
                  <c:v>44425</c:v>
                </c:pt>
                <c:pt idx="13">
                  <c:v>44432</c:v>
                </c:pt>
                <c:pt idx="14">
                  <c:v>44439</c:v>
                </c:pt>
                <c:pt idx="15">
                  <c:v>44446</c:v>
                </c:pt>
                <c:pt idx="16">
                  <c:v>44453</c:v>
                </c:pt>
                <c:pt idx="17">
                  <c:v>44460</c:v>
                </c:pt>
                <c:pt idx="18">
                  <c:v>44467</c:v>
                </c:pt>
                <c:pt idx="19">
                  <c:v>44474</c:v>
                </c:pt>
                <c:pt idx="20">
                  <c:v>44481</c:v>
                </c:pt>
                <c:pt idx="21">
                  <c:v>44488</c:v>
                </c:pt>
                <c:pt idx="22">
                  <c:v>44495</c:v>
                </c:pt>
                <c:pt idx="23">
                  <c:v>44502</c:v>
                </c:pt>
                <c:pt idx="24">
                  <c:v>44509</c:v>
                </c:pt>
                <c:pt idx="25">
                  <c:v>44516</c:v>
                </c:pt>
                <c:pt idx="26">
                  <c:v>44523</c:v>
                </c:pt>
                <c:pt idx="27">
                  <c:v>44530</c:v>
                </c:pt>
                <c:pt idx="28">
                  <c:v>44537</c:v>
                </c:pt>
                <c:pt idx="29">
                  <c:v>44544</c:v>
                </c:pt>
                <c:pt idx="30">
                  <c:v>44551</c:v>
                </c:pt>
                <c:pt idx="31">
                  <c:v>44565</c:v>
                </c:pt>
                <c:pt idx="32">
                  <c:v>44572</c:v>
                </c:pt>
              </c:numCache>
            </c:numRef>
          </c:cat>
          <c:val>
            <c:numRef>
              <c:f>'Data Summary'!$C$44:$C$76</c:f>
              <c:numCache>
                <c:formatCode>#,##0</c:formatCode>
                <c:ptCount val="33"/>
                <c:pt idx="0">
                  <c:v>14900</c:v>
                </c:pt>
                <c:pt idx="1">
                  <c:v>11818.571428571429</c:v>
                </c:pt>
                <c:pt idx="2">
                  <c:v>11457.142857142857</c:v>
                </c:pt>
                <c:pt idx="3">
                  <c:v>10965.714285714286</c:v>
                </c:pt>
                <c:pt idx="4">
                  <c:v>10400</c:v>
                </c:pt>
                <c:pt idx="5">
                  <c:v>9991.4285714285706</c:v>
                </c:pt>
                <c:pt idx="6">
                  <c:v>9000</c:v>
                </c:pt>
                <c:pt idx="7">
                  <c:v>8191.4285714285716</c:v>
                </c:pt>
                <c:pt idx="8">
                  <c:v>7592.8571428571431</c:v>
                </c:pt>
                <c:pt idx="9">
                  <c:v>7320</c:v>
                </c:pt>
                <c:pt idx="10">
                  <c:v>8632.8571428571431</c:v>
                </c:pt>
                <c:pt idx="11">
                  <c:v>7825.7142857142853</c:v>
                </c:pt>
                <c:pt idx="12">
                  <c:v>7648.5714285714284</c:v>
                </c:pt>
                <c:pt idx="13">
                  <c:v>7540</c:v>
                </c:pt>
                <c:pt idx="14">
                  <c:v>7498.5714285714284</c:v>
                </c:pt>
                <c:pt idx="15">
                  <c:v>7278.5714285714284</c:v>
                </c:pt>
                <c:pt idx="16">
                  <c:v>7187.1428571428569</c:v>
                </c:pt>
                <c:pt idx="17">
                  <c:v>7134.2857142857147</c:v>
                </c:pt>
                <c:pt idx="18">
                  <c:v>7053.333333333333</c:v>
                </c:pt>
                <c:pt idx="19">
                  <c:v>7233.75</c:v>
                </c:pt>
                <c:pt idx="20">
                  <c:v>7131.4285714285716</c:v>
                </c:pt>
                <c:pt idx="21">
                  <c:v>6881.4285714285716</c:v>
                </c:pt>
                <c:pt idx="22">
                  <c:v>6595.7142857142853</c:v>
                </c:pt>
                <c:pt idx="23">
                  <c:v>6395.7142857142853</c:v>
                </c:pt>
                <c:pt idx="24">
                  <c:v>6192.8571428571431</c:v>
                </c:pt>
                <c:pt idx="25">
                  <c:v>5994.2857142857147</c:v>
                </c:pt>
                <c:pt idx="26">
                  <c:v>5802.8571428571431</c:v>
                </c:pt>
                <c:pt idx="27">
                  <c:v>5598.5714285714284</c:v>
                </c:pt>
                <c:pt idx="28">
                  <c:v>4378.5714285714284</c:v>
                </c:pt>
                <c:pt idx="29">
                  <c:v>7538.5714285714284</c:v>
                </c:pt>
                <c:pt idx="30">
                  <c:v>4194.2857142857147</c:v>
                </c:pt>
                <c:pt idx="31">
                  <c:v>5108.5714285714284</c:v>
                </c:pt>
                <c:pt idx="32">
                  <c:v>5004.2857142857147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D0-47D3-BDE0-8682F9F3A99F}"/>
            </c:ext>
          </c:extLst>
        </c:ser>
        <c:ser>
          <c:idx val="2"/>
          <c:order val="2"/>
          <c:tx>
            <c:strRef>
              <c:f>'Data Summary'!$D$43</c:f>
              <c:strCache>
                <c:ptCount val="1"/>
                <c:pt idx="0">
                  <c:v>7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'Data Summary'!$A$44:$A$76</c:f>
              <c:numCache>
                <c:formatCode>[$-409]d\-mmm;@</c:formatCode>
                <c:ptCount val="33"/>
                <c:pt idx="0">
                  <c:v>44341</c:v>
                </c:pt>
                <c:pt idx="1">
                  <c:v>44348</c:v>
                </c:pt>
                <c:pt idx="2">
                  <c:v>44355</c:v>
                </c:pt>
                <c:pt idx="3">
                  <c:v>44362</c:v>
                </c:pt>
                <c:pt idx="4">
                  <c:v>44369</c:v>
                </c:pt>
                <c:pt idx="5">
                  <c:v>44376</c:v>
                </c:pt>
                <c:pt idx="6">
                  <c:v>44383</c:v>
                </c:pt>
                <c:pt idx="7">
                  <c:v>44390</c:v>
                </c:pt>
                <c:pt idx="8">
                  <c:v>44397</c:v>
                </c:pt>
                <c:pt idx="9">
                  <c:v>44404</c:v>
                </c:pt>
                <c:pt idx="10">
                  <c:v>44411</c:v>
                </c:pt>
                <c:pt idx="11">
                  <c:v>44418</c:v>
                </c:pt>
                <c:pt idx="12">
                  <c:v>44425</c:v>
                </c:pt>
                <c:pt idx="13">
                  <c:v>44432</c:v>
                </c:pt>
                <c:pt idx="14">
                  <c:v>44439</c:v>
                </c:pt>
                <c:pt idx="15">
                  <c:v>44446</c:v>
                </c:pt>
                <c:pt idx="16">
                  <c:v>44453</c:v>
                </c:pt>
                <c:pt idx="17">
                  <c:v>44460</c:v>
                </c:pt>
                <c:pt idx="18">
                  <c:v>44467</c:v>
                </c:pt>
                <c:pt idx="19">
                  <c:v>44474</c:v>
                </c:pt>
                <c:pt idx="20">
                  <c:v>44481</c:v>
                </c:pt>
                <c:pt idx="21">
                  <c:v>44488</c:v>
                </c:pt>
                <c:pt idx="22">
                  <c:v>44495</c:v>
                </c:pt>
                <c:pt idx="23">
                  <c:v>44502</c:v>
                </c:pt>
                <c:pt idx="24">
                  <c:v>44509</c:v>
                </c:pt>
                <c:pt idx="25">
                  <c:v>44516</c:v>
                </c:pt>
                <c:pt idx="26">
                  <c:v>44523</c:v>
                </c:pt>
                <c:pt idx="27">
                  <c:v>44530</c:v>
                </c:pt>
                <c:pt idx="28">
                  <c:v>44537</c:v>
                </c:pt>
                <c:pt idx="29">
                  <c:v>44544</c:v>
                </c:pt>
                <c:pt idx="30">
                  <c:v>44551</c:v>
                </c:pt>
                <c:pt idx="31">
                  <c:v>44565</c:v>
                </c:pt>
                <c:pt idx="32">
                  <c:v>44572</c:v>
                </c:pt>
              </c:numCache>
            </c:numRef>
          </c:cat>
          <c:val>
            <c:numRef>
              <c:f>'Data Summary'!$D$44:$D$76</c:f>
              <c:numCache>
                <c:formatCode>#,##0</c:formatCode>
                <c:ptCount val="33"/>
                <c:pt idx="0">
                  <c:v>3990.7142857142858</c:v>
                </c:pt>
                <c:pt idx="1">
                  <c:v>3725.7142857142858</c:v>
                </c:pt>
                <c:pt idx="2">
                  <c:v>3814.2857142857142</c:v>
                </c:pt>
                <c:pt idx="3">
                  <c:v>3601.4285714285716</c:v>
                </c:pt>
                <c:pt idx="4">
                  <c:v>3438.5714285714284</c:v>
                </c:pt>
                <c:pt idx="5">
                  <c:v>2782.8571428571427</c:v>
                </c:pt>
                <c:pt idx="6">
                  <c:v>3780</c:v>
                </c:pt>
                <c:pt idx="7">
                  <c:v>2998.5714285714284</c:v>
                </c:pt>
                <c:pt idx="8">
                  <c:v>2117.1428571428573</c:v>
                </c:pt>
                <c:pt idx="9">
                  <c:v>4885.7142857142853</c:v>
                </c:pt>
                <c:pt idx="10">
                  <c:v>3414.2857142857142</c:v>
                </c:pt>
                <c:pt idx="11">
                  <c:v>4207.1428571428569</c:v>
                </c:pt>
                <c:pt idx="12">
                  <c:v>3131.4285714285716</c:v>
                </c:pt>
                <c:pt idx="13">
                  <c:v>3620</c:v>
                </c:pt>
                <c:pt idx="14">
                  <c:v>3152.8571428571427</c:v>
                </c:pt>
                <c:pt idx="15">
                  <c:v>2957.1428571428573</c:v>
                </c:pt>
                <c:pt idx="16">
                  <c:v>4177.1428571428569</c:v>
                </c:pt>
                <c:pt idx="17">
                  <c:v>2698.5714285714284</c:v>
                </c:pt>
                <c:pt idx="18">
                  <c:v>3273.3333333333335</c:v>
                </c:pt>
                <c:pt idx="19">
                  <c:v>3515</c:v>
                </c:pt>
                <c:pt idx="20">
                  <c:v>3861.4285714285716</c:v>
                </c:pt>
                <c:pt idx="21">
                  <c:v>2674.2857142857142</c:v>
                </c:pt>
                <c:pt idx="22">
                  <c:v>4101.4285714285716</c:v>
                </c:pt>
                <c:pt idx="23">
                  <c:v>3168.5714285714284</c:v>
                </c:pt>
                <c:pt idx="24">
                  <c:v>1680</c:v>
                </c:pt>
                <c:pt idx="25">
                  <c:v>3667.1428571428573</c:v>
                </c:pt>
                <c:pt idx="26">
                  <c:v>3538.5714285714284</c:v>
                </c:pt>
                <c:pt idx="27">
                  <c:v>4608.5714285714284</c:v>
                </c:pt>
                <c:pt idx="28">
                  <c:v>7348.5714285714284</c:v>
                </c:pt>
                <c:pt idx="29">
                  <c:v>6018.5714285714284</c:v>
                </c:pt>
                <c:pt idx="30">
                  <c:v>1324.2857142857142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D0-47D3-BDE0-8682F9F3A99F}"/>
            </c:ext>
          </c:extLst>
        </c:ser>
        <c:ser>
          <c:idx val="3"/>
          <c:order val="3"/>
          <c:tx>
            <c:strRef>
              <c:f>'Data Summary'!$E$43</c:f>
              <c:strCache>
                <c:ptCount val="1"/>
                <c:pt idx="0">
                  <c:v>11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'Data Summary'!$A$44:$A$76</c:f>
              <c:numCache>
                <c:formatCode>[$-409]d\-mmm;@</c:formatCode>
                <c:ptCount val="33"/>
                <c:pt idx="0">
                  <c:v>44341</c:v>
                </c:pt>
                <c:pt idx="1">
                  <c:v>44348</c:v>
                </c:pt>
                <c:pt idx="2">
                  <c:v>44355</c:v>
                </c:pt>
                <c:pt idx="3">
                  <c:v>44362</c:v>
                </c:pt>
                <c:pt idx="4">
                  <c:v>44369</c:v>
                </c:pt>
                <c:pt idx="5">
                  <c:v>44376</c:v>
                </c:pt>
                <c:pt idx="6">
                  <c:v>44383</c:v>
                </c:pt>
                <c:pt idx="7">
                  <c:v>44390</c:v>
                </c:pt>
                <c:pt idx="8">
                  <c:v>44397</c:v>
                </c:pt>
                <c:pt idx="9">
                  <c:v>44404</c:v>
                </c:pt>
                <c:pt idx="10">
                  <c:v>44411</c:v>
                </c:pt>
                <c:pt idx="11">
                  <c:v>44418</c:v>
                </c:pt>
                <c:pt idx="12">
                  <c:v>44425</c:v>
                </c:pt>
                <c:pt idx="13">
                  <c:v>44432</c:v>
                </c:pt>
                <c:pt idx="14">
                  <c:v>44439</c:v>
                </c:pt>
                <c:pt idx="15">
                  <c:v>44446</c:v>
                </c:pt>
                <c:pt idx="16">
                  <c:v>44453</c:v>
                </c:pt>
                <c:pt idx="17">
                  <c:v>44460</c:v>
                </c:pt>
                <c:pt idx="18">
                  <c:v>44467</c:v>
                </c:pt>
                <c:pt idx="19">
                  <c:v>44474</c:v>
                </c:pt>
                <c:pt idx="20">
                  <c:v>44481</c:v>
                </c:pt>
                <c:pt idx="21">
                  <c:v>44488</c:v>
                </c:pt>
                <c:pt idx="22">
                  <c:v>44495</c:v>
                </c:pt>
                <c:pt idx="23">
                  <c:v>44502</c:v>
                </c:pt>
                <c:pt idx="24">
                  <c:v>44509</c:v>
                </c:pt>
                <c:pt idx="25">
                  <c:v>44516</c:v>
                </c:pt>
                <c:pt idx="26">
                  <c:v>44523</c:v>
                </c:pt>
                <c:pt idx="27">
                  <c:v>44530</c:v>
                </c:pt>
                <c:pt idx="28">
                  <c:v>44537</c:v>
                </c:pt>
                <c:pt idx="29">
                  <c:v>44544</c:v>
                </c:pt>
                <c:pt idx="30">
                  <c:v>44551</c:v>
                </c:pt>
                <c:pt idx="31">
                  <c:v>44565</c:v>
                </c:pt>
                <c:pt idx="32">
                  <c:v>44572</c:v>
                </c:pt>
              </c:numCache>
            </c:numRef>
          </c:cat>
          <c:val>
            <c:numRef>
              <c:f>'Data Summary'!$E$44:$E$76</c:f>
              <c:numCache>
                <c:formatCode>#,##0</c:formatCode>
                <c:ptCount val="33"/>
                <c:pt idx="0">
                  <c:v>8312.1428571428569</c:v>
                </c:pt>
                <c:pt idx="1">
                  <c:v>7802.8571428571431</c:v>
                </c:pt>
                <c:pt idx="2">
                  <c:v>8628.5714285714294</c:v>
                </c:pt>
                <c:pt idx="3">
                  <c:v>9527.1428571428569</c:v>
                </c:pt>
                <c:pt idx="4">
                  <c:v>9088.5714285714294</c:v>
                </c:pt>
                <c:pt idx="5">
                  <c:v>9260</c:v>
                </c:pt>
                <c:pt idx="6">
                  <c:v>9500</c:v>
                </c:pt>
                <c:pt idx="7">
                  <c:v>9150</c:v>
                </c:pt>
                <c:pt idx="8">
                  <c:v>9452.8571428571431</c:v>
                </c:pt>
                <c:pt idx="9">
                  <c:v>8782.8571428571431</c:v>
                </c:pt>
                <c:pt idx="10">
                  <c:v>10901.428571428571</c:v>
                </c:pt>
                <c:pt idx="11">
                  <c:v>9737.1428571428569</c:v>
                </c:pt>
                <c:pt idx="12">
                  <c:v>9008.5714285714294</c:v>
                </c:pt>
                <c:pt idx="13">
                  <c:v>8761.4285714285706</c:v>
                </c:pt>
                <c:pt idx="14">
                  <c:v>9815.7142857142862</c:v>
                </c:pt>
                <c:pt idx="15">
                  <c:v>9169</c:v>
                </c:pt>
                <c:pt idx="16">
                  <c:v>11000</c:v>
                </c:pt>
                <c:pt idx="17">
                  <c:v>11466.571428571429</c:v>
                </c:pt>
                <c:pt idx="18">
                  <c:v>11426.833333333334</c:v>
                </c:pt>
                <c:pt idx="19">
                  <c:v>11409.875</c:v>
                </c:pt>
                <c:pt idx="20">
                  <c:v>11366.714285714286</c:v>
                </c:pt>
                <c:pt idx="21">
                  <c:v>11366.142857142857</c:v>
                </c:pt>
                <c:pt idx="22">
                  <c:v>11200.142857142857</c:v>
                </c:pt>
                <c:pt idx="23">
                  <c:v>11494.714285714286</c:v>
                </c:pt>
                <c:pt idx="24">
                  <c:v>11323.142857142857</c:v>
                </c:pt>
                <c:pt idx="25">
                  <c:v>11279.142857142857</c:v>
                </c:pt>
                <c:pt idx="26">
                  <c:v>11233.714285714286</c:v>
                </c:pt>
                <c:pt idx="27">
                  <c:v>11225.857142857143</c:v>
                </c:pt>
                <c:pt idx="28">
                  <c:v>11796.571428571429</c:v>
                </c:pt>
                <c:pt idx="29">
                  <c:v>10926.285714285714</c:v>
                </c:pt>
                <c:pt idx="30">
                  <c:v>11002.285714285714</c:v>
                </c:pt>
                <c:pt idx="31">
                  <c:v>11344.714285714286</c:v>
                </c:pt>
                <c:pt idx="32">
                  <c:v>11402.571428571429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CD0-47D3-BDE0-8682F9F3A99F}"/>
            </c:ext>
          </c:extLst>
        </c:ser>
        <c:ser>
          <c:idx val="4"/>
          <c:order val="4"/>
          <c:tx>
            <c:strRef>
              <c:f>'Data Summary'!$F$43</c:f>
              <c:strCache>
                <c:ptCount val="1"/>
                <c:pt idx="0">
                  <c:v>12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'Data Summary'!$A$44:$A$76</c:f>
              <c:numCache>
                <c:formatCode>[$-409]d\-mmm;@</c:formatCode>
                <c:ptCount val="33"/>
                <c:pt idx="0">
                  <c:v>44341</c:v>
                </c:pt>
                <c:pt idx="1">
                  <c:v>44348</c:v>
                </c:pt>
                <c:pt idx="2">
                  <c:v>44355</c:v>
                </c:pt>
                <c:pt idx="3">
                  <c:v>44362</c:v>
                </c:pt>
                <c:pt idx="4">
                  <c:v>44369</c:v>
                </c:pt>
                <c:pt idx="5">
                  <c:v>44376</c:v>
                </c:pt>
                <c:pt idx="6">
                  <c:v>44383</c:v>
                </c:pt>
                <c:pt idx="7">
                  <c:v>44390</c:v>
                </c:pt>
                <c:pt idx="8">
                  <c:v>44397</c:v>
                </c:pt>
                <c:pt idx="9">
                  <c:v>44404</c:v>
                </c:pt>
                <c:pt idx="10">
                  <c:v>44411</c:v>
                </c:pt>
                <c:pt idx="11">
                  <c:v>44418</c:v>
                </c:pt>
                <c:pt idx="12">
                  <c:v>44425</c:v>
                </c:pt>
                <c:pt idx="13">
                  <c:v>44432</c:v>
                </c:pt>
                <c:pt idx="14">
                  <c:v>44439</c:v>
                </c:pt>
                <c:pt idx="15">
                  <c:v>44446</c:v>
                </c:pt>
                <c:pt idx="16">
                  <c:v>44453</c:v>
                </c:pt>
                <c:pt idx="17">
                  <c:v>44460</c:v>
                </c:pt>
                <c:pt idx="18">
                  <c:v>44467</c:v>
                </c:pt>
                <c:pt idx="19">
                  <c:v>44474</c:v>
                </c:pt>
                <c:pt idx="20">
                  <c:v>44481</c:v>
                </c:pt>
                <c:pt idx="21">
                  <c:v>44488</c:v>
                </c:pt>
                <c:pt idx="22">
                  <c:v>44495</c:v>
                </c:pt>
                <c:pt idx="23">
                  <c:v>44502</c:v>
                </c:pt>
                <c:pt idx="24">
                  <c:v>44509</c:v>
                </c:pt>
                <c:pt idx="25">
                  <c:v>44516</c:v>
                </c:pt>
                <c:pt idx="26">
                  <c:v>44523</c:v>
                </c:pt>
                <c:pt idx="27">
                  <c:v>44530</c:v>
                </c:pt>
                <c:pt idx="28">
                  <c:v>44537</c:v>
                </c:pt>
                <c:pt idx="29">
                  <c:v>44544</c:v>
                </c:pt>
                <c:pt idx="30">
                  <c:v>44551</c:v>
                </c:pt>
                <c:pt idx="31">
                  <c:v>44565</c:v>
                </c:pt>
                <c:pt idx="32">
                  <c:v>44572</c:v>
                </c:pt>
              </c:numCache>
            </c:numRef>
          </c:cat>
          <c:val>
            <c:numRef>
              <c:f>'Data Summary'!$F$44:$F$76</c:f>
              <c:numCache>
                <c:formatCode>#,##0</c:formatCode>
                <c:ptCount val="33"/>
                <c:pt idx="0">
                  <c:v>12118.571428571429</c:v>
                </c:pt>
                <c:pt idx="1">
                  <c:v>12075.714285714286</c:v>
                </c:pt>
                <c:pt idx="2">
                  <c:v>12191.428571428571</c:v>
                </c:pt>
                <c:pt idx="3">
                  <c:v>12371.428571428571</c:v>
                </c:pt>
                <c:pt idx="4">
                  <c:v>12265.714285714286</c:v>
                </c:pt>
                <c:pt idx="5">
                  <c:v>11835.714285714286</c:v>
                </c:pt>
                <c:pt idx="6">
                  <c:v>11541.428571428571</c:v>
                </c:pt>
                <c:pt idx="7">
                  <c:v>11504.285714285714</c:v>
                </c:pt>
                <c:pt idx="8">
                  <c:v>11680</c:v>
                </c:pt>
                <c:pt idx="9">
                  <c:v>10412.857142857143</c:v>
                </c:pt>
                <c:pt idx="10">
                  <c:v>12582.857142857143</c:v>
                </c:pt>
                <c:pt idx="11">
                  <c:v>11868.571428571429</c:v>
                </c:pt>
                <c:pt idx="12">
                  <c:v>12431.428571428571</c:v>
                </c:pt>
                <c:pt idx="13">
                  <c:v>11420</c:v>
                </c:pt>
                <c:pt idx="14">
                  <c:v>11091.428571428571</c:v>
                </c:pt>
                <c:pt idx="15">
                  <c:v>11097.142857142857</c:v>
                </c:pt>
                <c:pt idx="16">
                  <c:v>11584.285714285714</c:v>
                </c:pt>
                <c:pt idx="17">
                  <c:v>11654.285714285714</c:v>
                </c:pt>
                <c:pt idx="18">
                  <c:v>11193.333333333334</c:v>
                </c:pt>
                <c:pt idx="19">
                  <c:v>11056.25</c:v>
                </c:pt>
                <c:pt idx="20">
                  <c:v>11594.285714285714</c:v>
                </c:pt>
                <c:pt idx="21">
                  <c:v>11524.285714285714</c:v>
                </c:pt>
                <c:pt idx="22">
                  <c:v>11527.142857142857</c:v>
                </c:pt>
                <c:pt idx="23">
                  <c:v>10701.428571428571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9000</c:v>
                </c:pt>
                <c:pt idx="28">
                  <c:v>20498.571428571428</c:v>
                </c:pt>
                <c:pt idx="29">
                  <c:v>18972.857142857141</c:v>
                </c:pt>
                <c:pt idx="30">
                  <c:v>14190</c:v>
                </c:pt>
                <c:pt idx="31">
                  <c:v>17531.428571428572</c:v>
                </c:pt>
                <c:pt idx="32">
                  <c:v>17685.714285714286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CD0-47D3-BDE0-8682F9F3A99F}"/>
            </c:ext>
          </c:extLst>
        </c:ser>
        <c:ser>
          <c:idx val="5"/>
          <c:order val="5"/>
          <c:tx>
            <c:strRef>
              <c:f>'Data Summary'!$G$43</c:f>
              <c:strCache>
                <c:ptCount val="1"/>
                <c:pt idx="0">
                  <c:v>13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'Data Summary'!$A$44:$A$76</c:f>
              <c:numCache>
                <c:formatCode>[$-409]d\-mmm;@</c:formatCode>
                <c:ptCount val="33"/>
                <c:pt idx="0">
                  <c:v>44341</c:v>
                </c:pt>
                <c:pt idx="1">
                  <c:v>44348</c:v>
                </c:pt>
                <c:pt idx="2">
                  <c:v>44355</c:v>
                </c:pt>
                <c:pt idx="3">
                  <c:v>44362</c:v>
                </c:pt>
                <c:pt idx="4">
                  <c:v>44369</c:v>
                </c:pt>
                <c:pt idx="5">
                  <c:v>44376</c:v>
                </c:pt>
                <c:pt idx="6">
                  <c:v>44383</c:v>
                </c:pt>
                <c:pt idx="7">
                  <c:v>44390</c:v>
                </c:pt>
                <c:pt idx="8">
                  <c:v>44397</c:v>
                </c:pt>
                <c:pt idx="9">
                  <c:v>44404</c:v>
                </c:pt>
                <c:pt idx="10">
                  <c:v>44411</c:v>
                </c:pt>
                <c:pt idx="11">
                  <c:v>44418</c:v>
                </c:pt>
                <c:pt idx="12">
                  <c:v>44425</c:v>
                </c:pt>
                <c:pt idx="13">
                  <c:v>44432</c:v>
                </c:pt>
                <c:pt idx="14">
                  <c:v>44439</c:v>
                </c:pt>
                <c:pt idx="15">
                  <c:v>44446</c:v>
                </c:pt>
                <c:pt idx="16">
                  <c:v>44453</c:v>
                </c:pt>
                <c:pt idx="17">
                  <c:v>44460</c:v>
                </c:pt>
                <c:pt idx="18">
                  <c:v>44467</c:v>
                </c:pt>
                <c:pt idx="19">
                  <c:v>44474</c:v>
                </c:pt>
                <c:pt idx="20">
                  <c:v>44481</c:v>
                </c:pt>
                <c:pt idx="21">
                  <c:v>44488</c:v>
                </c:pt>
                <c:pt idx="22">
                  <c:v>44495</c:v>
                </c:pt>
                <c:pt idx="23">
                  <c:v>44502</c:v>
                </c:pt>
                <c:pt idx="24">
                  <c:v>44509</c:v>
                </c:pt>
                <c:pt idx="25">
                  <c:v>44516</c:v>
                </c:pt>
                <c:pt idx="26">
                  <c:v>44523</c:v>
                </c:pt>
                <c:pt idx="27">
                  <c:v>44530</c:v>
                </c:pt>
                <c:pt idx="28">
                  <c:v>44537</c:v>
                </c:pt>
                <c:pt idx="29">
                  <c:v>44544</c:v>
                </c:pt>
                <c:pt idx="30">
                  <c:v>44551</c:v>
                </c:pt>
                <c:pt idx="31">
                  <c:v>44565</c:v>
                </c:pt>
                <c:pt idx="32">
                  <c:v>44572</c:v>
                </c:pt>
              </c:numCache>
            </c:numRef>
          </c:cat>
          <c:val>
            <c:numRef>
              <c:f>'Data Summary'!$G$44:$G$76</c:f>
              <c:numCache>
                <c:formatCode>#,##0</c:formatCode>
                <c:ptCount val="33"/>
                <c:pt idx="0">
                  <c:v>10770.714285714286</c:v>
                </c:pt>
                <c:pt idx="1">
                  <c:v>11301.428571428571</c:v>
                </c:pt>
                <c:pt idx="2">
                  <c:v>10917.142857142857</c:v>
                </c:pt>
                <c:pt idx="3">
                  <c:v>10987.142857142857</c:v>
                </c:pt>
                <c:pt idx="4">
                  <c:v>16585.714285714286</c:v>
                </c:pt>
                <c:pt idx="5">
                  <c:v>5221.4285714285716</c:v>
                </c:pt>
                <c:pt idx="6">
                  <c:v>10864.285714285714</c:v>
                </c:pt>
                <c:pt idx="7">
                  <c:v>9457.1428571428569</c:v>
                </c:pt>
                <c:pt idx="8">
                  <c:v>12191.428571428571</c:v>
                </c:pt>
                <c:pt idx="9">
                  <c:v>9907.1428571428569</c:v>
                </c:pt>
                <c:pt idx="10">
                  <c:v>10275.714285714286</c:v>
                </c:pt>
                <c:pt idx="11">
                  <c:v>12160</c:v>
                </c:pt>
                <c:pt idx="12">
                  <c:v>10778.571428571429</c:v>
                </c:pt>
                <c:pt idx="13">
                  <c:v>10742.857142857143</c:v>
                </c:pt>
                <c:pt idx="14">
                  <c:v>10670</c:v>
                </c:pt>
                <c:pt idx="15">
                  <c:v>10645.714285714286</c:v>
                </c:pt>
                <c:pt idx="16">
                  <c:v>10048.571428571429</c:v>
                </c:pt>
                <c:pt idx="17">
                  <c:v>11185.714285714286</c:v>
                </c:pt>
                <c:pt idx="18">
                  <c:v>10556.666666666666</c:v>
                </c:pt>
                <c:pt idx="19">
                  <c:v>10556.25</c:v>
                </c:pt>
                <c:pt idx="20">
                  <c:v>10254.285714285714</c:v>
                </c:pt>
                <c:pt idx="21">
                  <c:v>9835.7142857142862</c:v>
                </c:pt>
                <c:pt idx="22">
                  <c:v>9791.4285714285706</c:v>
                </c:pt>
                <c:pt idx="23">
                  <c:v>9871.4285714285706</c:v>
                </c:pt>
                <c:pt idx="24">
                  <c:v>9515.7142857142862</c:v>
                </c:pt>
                <c:pt idx="25">
                  <c:v>9998.5714285714294</c:v>
                </c:pt>
                <c:pt idx="26">
                  <c:v>9702.8571428571431</c:v>
                </c:pt>
                <c:pt idx="27">
                  <c:v>9748.5714285714294</c:v>
                </c:pt>
                <c:pt idx="28">
                  <c:v>10434.285714285714</c:v>
                </c:pt>
                <c:pt idx="29">
                  <c:v>11125.714285714286</c:v>
                </c:pt>
                <c:pt idx="30">
                  <c:v>8025.7142857142853</c:v>
                </c:pt>
                <c:pt idx="31">
                  <c:v>9997.1428571428569</c:v>
                </c:pt>
                <c:pt idx="32">
                  <c:v>10087.142857142857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CD0-47D3-BDE0-8682F9F3A99F}"/>
            </c:ext>
          </c:extLst>
        </c:ser>
        <c:ser>
          <c:idx val="6"/>
          <c:order val="6"/>
          <c:tx>
            <c:strRef>
              <c:f>'Data Summary'!$H$43</c:f>
              <c:strCache>
                <c:ptCount val="1"/>
                <c:pt idx="0">
                  <c:v>15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'Data Summary'!$A$44:$A$76</c:f>
              <c:numCache>
                <c:formatCode>[$-409]d\-mmm;@</c:formatCode>
                <c:ptCount val="33"/>
                <c:pt idx="0">
                  <c:v>44341</c:v>
                </c:pt>
                <c:pt idx="1">
                  <c:v>44348</c:v>
                </c:pt>
                <c:pt idx="2">
                  <c:v>44355</c:v>
                </c:pt>
                <c:pt idx="3">
                  <c:v>44362</c:v>
                </c:pt>
                <c:pt idx="4">
                  <c:v>44369</c:v>
                </c:pt>
                <c:pt idx="5">
                  <c:v>44376</c:v>
                </c:pt>
                <c:pt idx="6">
                  <c:v>44383</c:v>
                </c:pt>
                <c:pt idx="7">
                  <c:v>44390</c:v>
                </c:pt>
                <c:pt idx="8">
                  <c:v>44397</c:v>
                </c:pt>
                <c:pt idx="9">
                  <c:v>44404</c:v>
                </c:pt>
                <c:pt idx="10">
                  <c:v>44411</c:v>
                </c:pt>
                <c:pt idx="11">
                  <c:v>44418</c:v>
                </c:pt>
                <c:pt idx="12">
                  <c:v>44425</c:v>
                </c:pt>
                <c:pt idx="13">
                  <c:v>44432</c:v>
                </c:pt>
                <c:pt idx="14">
                  <c:v>44439</c:v>
                </c:pt>
                <c:pt idx="15">
                  <c:v>44446</c:v>
                </c:pt>
                <c:pt idx="16">
                  <c:v>44453</c:v>
                </c:pt>
                <c:pt idx="17">
                  <c:v>44460</c:v>
                </c:pt>
                <c:pt idx="18">
                  <c:v>44467</c:v>
                </c:pt>
                <c:pt idx="19">
                  <c:v>44474</c:v>
                </c:pt>
                <c:pt idx="20">
                  <c:v>44481</c:v>
                </c:pt>
                <c:pt idx="21">
                  <c:v>44488</c:v>
                </c:pt>
                <c:pt idx="22">
                  <c:v>44495</c:v>
                </c:pt>
                <c:pt idx="23">
                  <c:v>44502</c:v>
                </c:pt>
                <c:pt idx="24">
                  <c:v>44509</c:v>
                </c:pt>
                <c:pt idx="25">
                  <c:v>44516</c:v>
                </c:pt>
                <c:pt idx="26">
                  <c:v>44523</c:v>
                </c:pt>
                <c:pt idx="27">
                  <c:v>44530</c:v>
                </c:pt>
                <c:pt idx="28">
                  <c:v>44537</c:v>
                </c:pt>
                <c:pt idx="29">
                  <c:v>44544</c:v>
                </c:pt>
                <c:pt idx="30">
                  <c:v>44551</c:v>
                </c:pt>
                <c:pt idx="31">
                  <c:v>44565</c:v>
                </c:pt>
                <c:pt idx="32">
                  <c:v>44572</c:v>
                </c:pt>
              </c:numCache>
            </c:numRef>
          </c:cat>
          <c:val>
            <c:numRef>
              <c:f>'Data Summary'!$H$44:$H$76</c:f>
              <c:numCache>
                <c:formatCode>#,##0</c:formatCode>
                <c:ptCount val="33"/>
                <c:pt idx="0">
                  <c:v>14058.571428571429</c:v>
                </c:pt>
                <c:pt idx="1">
                  <c:v>12868.571428571429</c:v>
                </c:pt>
                <c:pt idx="2">
                  <c:v>11728.571428571429</c:v>
                </c:pt>
                <c:pt idx="3">
                  <c:v>10622.857142857143</c:v>
                </c:pt>
                <c:pt idx="4">
                  <c:v>9784.2857142857138</c:v>
                </c:pt>
                <c:pt idx="5">
                  <c:v>10692.857142857143</c:v>
                </c:pt>
                <c:pt idx="6">
                  <c:v>11962.857142857143</c:v>
                </c:pt>
                <c:pt idx="7">
                  <c:v>12398.571428571429</c:v>
                </c:pt>
                <c:pt idx="8">
                  <c:v>6442.8571428571431</c:v>
                </c:pt>
                <c:pt idx="9">
                  <c:v>3348.5714285714284</c:v>
                </c:pt>
                <c:pt idx="10">
                  <c:v>480</c:v>
                </c:pt>
                <c:pt idx="11">
                  <c:v>5854.2857142857147</c:v>
                </c:pt>
                <c:pt idx="12">
                  <c:v>7780</c:v>
                </c:pt>
                <c:pt idx="13">
                  <c:v>6017.1428571428569</c:v>
                </c:pt>
                <c:pt idx="14">
                  <c:v>4531.4285714285716</c:v>
                </c:pt>
                <c:pt idx="15">
                  <c:v>2872.8571428571427</c:v>
                </c:pt>
                <c:pt idx="16">
                  <c:v>3734.2857142857142</c:v>
                </c:pt>
                <c:pt idx="17">
                  <c:v>-3008.5714285714284</c:v>
                </c:pt>
                <c:pt idx="18">
                  <c:v>-7361.666666666667</c:v>
                </c:pt>
                <c:pt idx="19">
                  <c:v>0</c:v>
                </c:pt>
                <c:pt idx="20">
                  <c:v>14400</c:v>
                </c:pt>
                <c:pt idx="21">
                  <c:v>13144.285714285714</c:v>
                </c:pt>
                <c:pt idx="22">
                  <c:v>13248.571428571429</c:v>
                </c:pt>
                <c:pt idx="23">
                  <c:v>13381.428571428571</c:v>
                </c:pt>
                <c:pt idx="24">
                  <c:v>13247.142857142857</c:v>
                </c:pt>
                <c:pt idx="25">
                  <c:v>13108.571428571429</c:v>
                </c:pt>
                <c:pt idx="26">
                  <c:v>12977.142857142857</c:v>
                </c:pt>
                <c:pt idx="27">
                  <c:v>11181.428571428571</c:v>
                </c:pt>
                <c:pt idx="28">
                  <c:v>22293.5</c:v>
                </c:pt>
                <c:pt idx="29">
                  <c:v>18945.571428571428</c:v>
                </c:pt>
                <c:pt idx="30">
                  <c:v>1510</c:v>
                </c:pt>
                <c:pt idx="31">
                  <c:v>1779.5714285714287</c:v>
                </c:pt>
                <c:pt idx="32">
                  <c:v>1750.1428571428571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CD0-47D3-BDE0-8682F9F3A99F}"/>
            </c:ext>
          </c:extLst>
        </c:ser>
        <c:ser>
          <c:idx val="7"/>
          <c:order val="7"/>
          <c:tx>
            <c:strRef>
              <c:f>'Data Summary'!$I$43</c:f>
              <c:strCache>
                <c:ptCount val="1"/>
                <c:pt idx="0">
                  <c:v>16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'Data Summary'!$A$44:$A$76</c:f>
              <c:numCache>
                <c:formatCode>[$-409]d\-mmm;@</c:formatCode>
                <c:ptCount val="33"/>
                <c:pt idx="0">
                  <c:v>44341</c:v>
                </c:pt>
                <c:pt idx="1">
                  <c:v>44348</c:v>
                </c:pt>
                <c:pt idx="2">
                  <c:v>44355</c:v>
                </c:pt>
                <c:pt idx="3">
                  <c:v>44362</c:v>
                </c:pt>
                <c:pt idx="4">
                  <c:v>44369</c:v>
                </c:pt>
                <c:pt idx="5">
                  <c:v>44376</c:v>
                </c:pt>
                <c:pt idx="6">
                  <c:v>44383</c:v>
                </c:pt>
                <c:pt idx="7">
                  <c:v>44390</c:v>
                </c:pt>
                <c:pt idx="8">
                  <c:v>44397</c:v>
                </c:pt>
                <c:pt idx="9">
                  <c:v>44404</c:v>
                </c:pt>
                <c:pt idx="10">
                  <c:v>44411</c:v>
                </c:pt>
                <c:pt idx="11">
                  <c:v>44418</c:v>
                </c:pt>
                <c:pt idx="12">
                  <c:v>44425</c:v>
                </c:pt>
                <c:pt idx="13">
                  <c:v>44432</c:v>
                </c:pt>
                <c:pt idx="14">
                  <c:v>44439</c:v>
                </c:pt>
                <c:pt idx="15">
                  <c:v>44446</c:v>
                </c:pt>
                <c:pt idx="16">
                  <c:v>44453</c:v>
                </c:pt>
                <c:pt idx="17">
                  <c:v>44460</c:v>
                </c:pt>
                <c:pt idx="18">
                  <c:v>44467</c:v>
                </c:pt>
                <c:pt idx="19">
                  <c:v>44474</c:v>
                </c:pt>
                <c:pt idx="20">
                  <c:v>44481</c:v>
                </c:pt>
                <c:pt idx="21">
                  <c:v>44488</c:v>
                </c:pt>
                <c:pt idx="22">
                  <c:v>44495</c:v>
                </c:pt>
                <c:pt idx="23">
                  <c:v>44502</c:v>
                </c:pt>
                <c:pt idx="24">
                  <c:v>44509</c:v>
                </c:pt>
                <c:pt idx="25">
                  <c:v>44516</c:v>
                </c:pt>
                <c:pt idx="26">
                  <c:v>44523</c:v>
                </c:pt>
                <c:pt idx="27">
                  <c:v>44530</c:v>
                </c:pt>
                <c:pt idx="28">
                  <c:v>44537</c:v>
                </c:pt>
                <c:pt idx="29">
                  <c:v>44544</c:v>
                </c:pt>
                <c:pt idx="30">
                  <c:v>44551</c:v>
                </c:pt>
                <c:pt idx="31">
                  <c:v>44565</c:v>
                </c:pt>
                <c:pt idx="32">
                  <c:v>44572</c:v>
                </c:pt>
              </c:numCache>
            </c:numRef>
          </c:cat>
          <c:val>
            <c:numRef>
              <c:f>'Data Summary'!$I$44:$I$76</c:f>
              <c:numCache>
                <c:formatCode>#,##0</c:formatCode>
                <c:ptCount val="33"/>
                <c:pt idx="0">
                  <c:v>11408.571428571429</c:v>
                </c:pt>
                <c:pt idx="1">
                  <c:v>11155.714285714286</c:v>
                </c:pt>
                <c:pt idx="2">
                  <c:v>11224.285714285714</c:v>
                </c:pt>
                <c:pt idx="3">
                  <c:v>11297.142857142857</c:v>
                </c:pt>
                <c:pt idx="4">
                  <c:v>11198.571428571429</c:v>
                </c:pt>
                <c:pt idx="5">
                  <c:v>11127.142857142857</c:v>
                </c:pt>
                <c:pt idx="6">
                  <c:v>10971.428571428571</c:v>
                </c:pt>
                <c:pt idx="7">
                  <c:v>10872.857142857143</c:v>
                </c:pt>
                <c:pt idx="8">
                  <c:v>10401.428571428571</c:v>
                </c:pt>
                <c:pt idx="9">
                  <c:v>9542.8571428571431</c:v>
                </c:pt>
                <c:pt idx="10">
                  <c:v>11224.285714285714</c:v>
                </c:pt>
                <c:pt idx="11">
                  <c:v>0</c:v>
                </c:pt>
                <c:pt idx="12">
                  <c:v>8065.7142857142853</c:v>
                </c:pt>
                <c:pt idx="13">
                  <c:v>14927.142857142857</c:v>
                </c:pt>
                <c:pt idx="14">
                  <c:v>14371.428571428571</c:v>
                </c:pt>
                <c:pt idx="15">
                  <c:v>14542.857142857143</c:v>
                </c:pt>
                <c:pt idx="16">
                  <c:v>17467.142857142859</c:v>
                </c:pt>
                <c:pt idx="17">
                  <c:v>4534.2857142857147</c:v>
                </c:pt>
                <c:pt idx="18">
                  <c:v>10021.666666666666</c:v>
                </c:pt>
                <c:pt idx="19">
                  <c:v>8560</c:v>
                </c:pt>
                <c:pt idx="20">
                  <c:v>10907.142857142857</c:v>
                </c:pt>
                <c:pt idx="21">
                  <c:v>13442.857142857143</c:v>
                </c:pt>
                <c:pt idx="22">
                  <c:v>12765.714285714286</c:v>
                </c:pt>
                <c:pt idx="23">
                  <c:v>13131.428571428571</c:v>
                </c:pt>
                <c:pt idx="24">
                  <c:v>13328.571428571429</c:v>
                </c:pt>
                <c:pt idx="25">
                  <c:v>13350</c:v>
                </c:pt>
                <c:pt idx="26">
                  <c:v>13247.142857142857</c:v>
                </c:pt>
                <c:pt idx="27">
                  <c:v>13332.857142857143</c:v>
                </c:pt>
                <c:pt idx="28">
                  <c:v>14394.285714285714</c:v>
                </c:pt>
                <c:pt idx="29">
                  <c:v>14035.714285714286</c:v>
                </c:pt>
                <c:pt idx="30">
                  <c:v>5850</c:v>
                </c:pt>
                <c:pt idx="31">
                  <c:v>6590</c:v>
                </c:pt>
                <c:pt idx="32">
                  <c:v>7081.4285714285716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CD0-47D3-BDE0-8682F9F3A99F}"/>
            </c:ext>
          </c:extLst>
        </c:ser>
        <c:ser>
          <c:idx val="8"/>
          <c:order val="8"/>
          <c:tx>
            <c:strRef>
              <c:f>'Data Summary'!$J$43</c:f>
              <c:strCache>
                <c:ptCount val="1"/>
                <c:pt idx="0">
                  <c:v>17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'Data Summary'!$A$44:$A$76</c:f>
              <c:numCache>
                <c:formatCode>[$-409]d\-mmm;@</c:formatCode>
                <c:ptCount val="33"/>
                <c:pt idx="0">
                  <c:v>44341</c:v>
                </c:pt>
                <c:pt idx="1">
                  <c:v>44348</c:v>
                </c:pt>
                <c:pt idx="2">
                  <c:v>44355</c:v>
                </c:pt>
                <c:pt idx="3">
                  <c:v>44362</c:v>
                </c:pt>
                <c:pt idx="4">
                  <c:v>44369</c:v>
                </c:pt>
                <c:pt idx="5">
                  <c:v>44376</c:v>
                </c:pt>
                <c:pt idx="6">
                  <c:v>44383</c:v>
                </c:pt>
                <c:pt idx="7">
                  <c:v>44390</c:v>
                </c:pt>
                <c:pt idx="8">
                  <c:v>44397</c:v>
                </c:pt>
                <c:pt idx="9">
                  <c:v>44404</c:v>
                </c:pt>
                <c:pt idx="10">
                  <c:v>44411</c:v>
                </c:pt>
                <c:pt idx="11">
                  <c:v>44418</c:v>
                </c:pt>
                <c:pt idx="12">
                  <c:v>44425</c:v>
                </c:pt>
                <c:pt idx="13">
                  <c:v>44432</c:v>
                </c:pt>
                <c:pt idx="14">
                  <c:v>44439</c:v>
                </c:pt>
                <c:pt idx="15">
                  <c:v>44446</c:v>
                </c:pt>
                <c:pt idx="16">
                  <c:v>44453</c:v>
                </c:pt>
                <c:pt idx="17">
                  <c:v>44460</c:v>
                </c:pt>
                <c:pt idx="18">
                  <c:v>44467</c:v>
                </c:pt>
                <c:pt idx="19">
                  <c:v>44474</c:v>
                </c:pt>
                <c:pt idx="20">
                  <c:v>44481</c:v>
                </c:pt>
                <c:pt idx="21">
                  <c:v>44488</c:v>
                </c:pt>
                <c:pt idx="22">
                  <c:v>44495</c:v>
                </c:pt>
                <c:pt idx="23">
                  <c:v>44502</c:v>
                </c:pt>
                <c:pt idx="24">
                  <c:v>44509</c:v>
                </c:pt>
                <c:pt idx="25">
                  <c:v>44516</c:v>
                </c:pt>
                <c:pt idx="26">
                  <c:v>44523</c:v>
                </c:pt>
                <c:pt idx="27">
                  <c:v>44530</c:v>
                </c:pt>
                <c:pt idx="28">
                  <c:v>44537</c:v>
                </c:pt>
                <c:pt idx="29">
                  <c:v>44544</c:v>
                </c:pt>
                <c:pt idx="30">
                  <c:v>44551</c:v>
                </c:pt>
                <c:pt idx="31">
                  <c:v>44565</c:v>
                </c:pt>
                <c:pt idx="32">
                  <c:v>44572</c:v>
                </c:pt>
              </c:numCache>
            </c:numRef>
          </c:cat>
          <c:val>
            <c:numRef>
              <c:f>'Data Summary'!$J$44:$J$76</c:f>
              <c:numCache>
                <c:formatCode>#,##0</c:formatCode>
                <c:ptCount val="33"/>
                <c:pt idx="0">
                  <c:v>987.14285714285711</c:v>
                </c:pt>
                <c:pt idx="1">
                  <c:v>940</c:v>
                </c:pt>
                <c:pt idx="2">
                  <c:v>937.14285714285711</c:v>
                </c:pt>
                <c:pt idx="3">
                  <c:v>942.85714285714289</c:v>
                </c:pt>
                <c:pt idx="4">
                  <c:v>914.28571428571433</c:v>
                </c:pt>
                <c:pt idx="5">
                  <c:v>418.57142857142856</c:v>
                </c:pt>
                <c:pt idx="6">
                  <c:v>0</c:v>
                </c:pt>
                <c:pt idx="7">
                  <c:v>1931.4285714285713</c:v>
                </c:pt>
                <c:pt idx="8">
                  <c:v>1860</c:v>
                </c:pt>
                <c:pt idx="9">
                  <c:v>51.428571428571431</c:v>
                </c:pt>
                <c:pt idx="10">
                  <c:v>967.14285714285711</c:v>
                </c:pt>
                <c:pt idx="11">
                  <c:v>885.71428571428567</c:v>
                </c:pt>
                <c:pt idx="12">
                  <c:v>874.28571428571433</c:v>
                </c:pt>
                <c:pt idx="13">
                  <c:v>897.14285714285711</c:v>
                </c:pt>
                <c:pt idx="14">
                  <c:v>835.71428571428567</c:v>
                </c:pt>
                <c:pt idx="15">
                  <c:v>862.85714285714289</c:v>
                </c:pt>
                <c:pt idx="16">
                  <c:v>852.85714285714289</c:v>
                </c:pt>
                <c:pt idx="17">
                  <c:v>855.71428571428567</c:v>
                </c:pt>
                <c:pt idx="18">
                  <c:v>846.66666666666663</c:v>
                </c:pt>
                <c:pt idx="19">
                  <c:v>835</c:v>
                </c:pt>
                <c:pt idx="20">
                  <c:v>845.71428571428567</c:v>
                </c:pt>
                <c:pt idx="21">
                  <c:v>835.71428571428567</c:v>
                </c:pt>
                <c:pt idx="22">
                  <c:v>827.14285714285711</c:v>
                </c:pt>
                <c:pt idx="23">
                  <c:v>830</c:v>
                </c:pt>
                <c:pt idx="24">
                  <c:v>841.42857142857144</c:v>
                </c:pt>
                <c:pt idx="25">
                  <c:v>835.71428571428567</c:v>
                </c:pt>
                <c:pt idx="26">
                  <c:v>825.71428571428567</c:v>
                </c:pt>
                <c:pt idx="27">
                  <c:v>820</c:v>
                </c:pt>
                <c:pt idx="28">
                  <c:v>857.14285714285711</c:v>
                </c:pt>
                <c:pt idx="29">
                  <c:v>931.42857142857144</c:v>
                </c:pt>
                <c:pt idx="30">
                  <c:v>174.28571428571428</c:v>
                </c:pt>
                <c:pt idx="31">
                  <c:v>1267.8571428571429</c:v>
                </c:pt>
                <c:pt idx="32">
                  <c:v>1001.4285714285714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CD0-47D3-BDE0-8682F9F3A99F}"/>
            </c:ext>
          </c:extLst>
        </c:ser>
        <c:ser>
          <c:idx val="9"/>
          <c:order val="9"/>
          <c:tx>
            <c:strRef>
              <c:f>'Data Summary'!$K$43</c:f>
              <c:strCache>
                <c:ptCount val="1"/>
                <c:pt idx="0">
                  <c:v>19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'Data Summary'!$A$44:$A$76</c:f>
              <c:numCache>
                <c:formatCode>[$-409]d\-mmm;@</c:formatCode>
                <c:ptCount val="33"/>
                <c:pt idx="0">
                  <c:v>44341</c:v>
                </c:pt>
                <c:pt idx="1">
                  <c:v>44348</c:v>
                </c:pt>
                <c:pt idx="2">
                  <c:v>44355</c:v>
                </c:pt>
                <c:pt idx="3">
                  <c:v>44362</c:v>
                </c:pt>
                <c:pt idx="4">
                  <c:v>44369</c:v>
                </c:pt>
                <c:pt idx="5">
                  <c:v>44376</c:v>
                </c:pt>
                <c:pt idx="6">
                  <c:v>44383</c:v>
                </c:pt>
                <c:pt idx="7">
                  <c:v>44390</c:v>
                </c:pt>
                <c:pt idx="8">
                  <c:v>44397</c:v>
                </c:pt>
                <c:pt idx="9">
                  <c:v>44404</c:v>
                </c:pt>
                <c:pt idx="10">
                  <c:v>44411</c:v>
                </c:pt>
                <c:pt idx="11">
                  <c:v>44418</c:v>
                </c:pt>
                <c:pt idx="12">
                  <c:v>44425</c:v>
                </c:pt>
                <c:pt idx="13">
                  <c:v>44432</c:v>
                </c:pt>
                <c:pt idx="14">
                  <c:v>44439</c:v>
                </c:pt>
                <c:pt idx="15">
                  <c:v>44446</c:v>
                </c:pt>
                <c:pt idx="16">
                  <c:v>44453</c:v>
                </c:pt>
                <c:pt idx="17">
                  <c:v>44460</c:v>
                </c:pt>
                <c:pt idx="18">
                  <c:v>44467</c:v>
                </c:pt>
                <c:pt idx="19">
                  <c:v>44474</c:v>
                </c:pt>
                <c:pt idx="20">
                  <c:v>44481</c:v>
                </c:pt>
                <c:pt idx="21">
                  <c:v>44488</c:v>
                </c:pt>
                <c:pt idx="22">
                  <c:v>44495</c:v>
                </c:pt>
                <c:pt idx="23">
                  <c:v>44502</c:v>
                </c:pt>
                <c:pt idx="24">
                  <c:v>44509</c:v>
                </c:pt>
                <c:pt idx="25">
                  <c:v>44516</c:v>
                </c:pt>
                <c:pt idx="26">
                  <c:v>44523</c:v>
                </c:pt>
                <c:pt idx="27">
                  <c:v>44530</c:v>
                </c:pt>
                <c:pt idx="28">
                  <c:v>44537</c:v>
                </c:pt>
                <c:pt idx="29">
                  <c:v>44544</c:v>
                </c:pt>
                <c:pt idx="30">
                  <c:v>44551</c:v>
                </c:pt>
                <c:pt idx="31">
                  <c:v>44565</c:v>
                </c:pt>
                <c:pt idx="32">
                  <c:v>44572</c:v>
                </c:pt>
              </c:numCache>
            </c:numRef>
          </c:cat>
          <c:val>
            <c:numRef>
              <c:f>'Data Summary'!$K$44:$K$76</c:f>
              <c:numCache>
                <c:formatCode>#,##0</c:formatCode>
                <c:ptCount val="33"/>
                <c:pt idx="0">
                  <c:v>7474.2857142857147</c:v>
                </c:pt>
                <c:pt idx="1">
                  <c:v>7550</c:v>
                </c:pt>
                <c:pt idx="2">
                  <c:v>7398.5714285714284</c:v>
                </c:pt>
                <c:pt idx="3">
                  <c:v>7292.8571428571431</c:v>
                </c:pt>
                <c:pt idx="4">
                  <c:v>7017.1428571428569</c:v>
                </c:pt>
                <c:pt idx="5">
                  <c:v>6904.2857142857147</c:v>
                </c:pt>
                <c:pt idx="6">
                  <c:v>6284.2857142857147</c:v>
                </c:pt>
                <c:pt idx="7">
                  <c:v>6728.5714285714284</c:v>
                </c:pt>
                <c:pt idx="8">
                  <c:v>582.85714285714289</c:v>
                </c:pt>
                <c:pt idx="9">
                  <c:v>11381.428571428571</c:v>
                </c:pt>
                <c:pt idx="10">
                  <c:v>6607.1428571428569</c:v>
                </c:pt>
                <c:pt idx="11">
                  <c:v>6080</c:v>
                </c:pt>
                <c:pt idx="12">
                  <c:v>6032.8571428571431</c:v>
                </c:pt>
                <c:pt idx="13">
                  <c:v>6531.4285714285716</c:v>
                </c:pt>
                <c:pt idx="14">
                  <c:v>5424.2857142857147</c:v>
                </c:pt>
                <c:pt idx="15">
                  <c:v>5550</c:v>
                </c:pt>
                <c:pt idx="16">
                  <c:v>5737.1428571428569</c:v>
                </c:pt>
                <c:pt idx="17">
                  <c:v>5502.8571428571431</c:v>
                </c:pt>
                <c:pt idx="18">
                  <c:v>5531.666666666667</c:v>
                </c:pt>
                <c:pt idx="19">
                  <c:v>6576.25</c:v>
                </c:pt>
                <c:pt idx="20">
                  <c:v>4061.4285714285716</c:v>
                </c:pt>
                <c:pt idx="21">
                  <c:v>5267.1428571428569</c:v>
                </c:pt>
                <c:pt idx="22">
                  <c:v>5814.2857142857147</c:v>
                </c:pt>
                <c:pt idx="23">
                  <c:v>4274.2857142857147</c:v>
                </c:pt>
                <c:pt idx="24">
                  <c:v>5202.8571428571431</c:v>
                </c:pt>
                <c:pt idx="25">
                  <c:v>4975.7142857142853</c:v>
                </c:pt>
                <c:pt idx="26">
                  <c:v>4720</c:v>
                </c:pt>
                <c:pt idx="27">
                  <c:v>4527.1428571428569</c:v>
                </c:pt>
                <c:pt idx="28">
                  <c:v>4471.4285714285716</c:v>
                </c:pt>
                <c:pt idx="29">
                  <c:v>4415.7142857142853</c:v>
                </c:pt>
                <c:pt idx="30">
                  <c:v>2561.4285714285716</c:v>
                </c:pt>
                <c:pt idx="31">
                  <c:v>2570.7142857142858</c:v>
                </c:pt>
                <c:pt idx="32">
                  <c:v>2144.2857142857142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CD0-47D3-BDE0-8682F9F3A99F}"/>
            </c:ext>
          </c:extLst>
        </c:ser>
        <c:ser>
          <c:idx val="10"/>
          <c:order val="10"/>
          <c:tx>
            <c:strRef>
              <c:f>'Data Summary'!$L$43</c:f>
              <c:strCache>
                <c:ptCount val="1"/>
                <c:pt idx="0">
                  <c:v>Yamaguchi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'Data Summary'!$A$44:$A$76</c:f>
              <c:numCache>
                <c:formatCode>[$-409]d\-mmm;@</c:formatCode>
                <c:ptCount val="33"/>
                <c:pt idx="0">
                  <c:v>44341</c:v>
                </c:pt>
                <c:pt idx="1">
                  <c:v>44348</c:v>
                </c:pt>
                <c:pt idx="2">
                  <c:v>44355</c:v>
                </c:pt>
                <c:pt idx="3">
                  <c:v>44362</c:v>
                </c:pt>
                <c:pt idx="4">
                  <c:v>44369</c:v>
                </c:pt>
                <c:pt idx="5">
                  <c:v>44376</c:v>
                </c:pt>
                <c:pt idx="6">
                  <c:v>44383</c:v>
                </c:pt>
                <c:pt idx="7">
                  <c:v>44390</c:v>
                </c:pt>
                <c:pt idx="8">
                  <c:v>44397</c:v>
                </c:pt>
                <c:pt idx="9">
                  <c:v>44404</c:v>
                </c:pt>
                <c:pt idx="10">
                  <c:v>44411</c:v>
                </c:pt>
                <c:pt idx="11">
                  <c:v>44418</c:v>
                </c:pt>
                <c:pt idx="12">
                  <c:v>44425</c:v>
                </c:pt>
                <c:pt idx="13">
                  <c:v>44432</c:v>
                </c:pt>
                <c:pt idx="14">
                  <c:v>44439</c:v>
                </c:pt>
                <c:pt idx="15">
                  <c:v>44446</c:v>
                </c:pt>
                <c:pt idx="16">
                  <c:v>44453</c:v>
                </c:pt>
                <c:pt idx="17">
                  <c:v>44460</c:v>
                </c:pt>
                <c:pt idx="18">
                  <c:v>44467</c:v>
                </c:pt>
                <c:pt idx="19">
                  <c:v>44474</c:v>
                </c:pt>
                <c:pt idx="20">
                  <c:v>44481</c:v>
                </c:pt>
                <c:pt idx="21">
                  <c:v>44488</c:v>
                </c:pt>
                <c:pt idx="22">
                  <c:v>44495</c:v>
                </c:pt>
                <c:pt idx="23">
                  <c:v>44502</c:v>
                </c:pt>
                <c:pt idx="24">
                  <c:v>44509</c:v>
                </c:pt>
                <c:pt idx="25">
                  <c:v>44516</c:v>
                </c:pt>
                <c:pt idx="26">
                  <c:v>44523</c:v>
                </c:pt>
                <c:pt idx="27">
                  <c:v>44530</c:v>
                </c:pt>
                <c:pt idx="28">
                  <c:v>44537</c:v>
                </c:pt>
                <c:pt idx="29">
                  <c:v>44544</c:v>
                </c:pt>
                <c:pt idx="30">
                  <c:v>44551</c:v>
                </c:pt>
                <c:pt idx="31">
                  <c:v>44565</c:v>
                </c:pt>
                <c:pt idx="32">
                  <c:v>44572</c:v>
                </c:pt>
              </c:numCache>
            </c:numRef>
          </c:cat>
          <c:val>
            <c:numRef>
              <c:f>'Data Summary'!$L$44:$L$76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5772.8571428571431</c:v>
                </c:pt>
                <c:pt idx="15">
                  <c:v>8484.2857142857138</c:v>
                </c:pt>
                <c:pt idx="16">
                  <c:v>9124.2857142857138</c:v>
                </c:pt>
                <c:pt idx="17">
                  <c:v>7537.1428571428569</c:v>
                </c:pt>
                <c:pt idx="18">
                  <c:v>6555</c:v>
                </c:pt>
                <c:pt idx="19">
                  <c:v>6465</c:v>
                </c:pt>
                <c:pt idx="20">
                  <c:v>5984.2857142857147</c:v>
                </c:pt>
                <c:pt idx="21">
                  <c:v>5079.4285714285716</c:v>
                </c:pt>
                <c:pt idx="22">
                  <c:v>5756.2857142857147</c:v>
                </c:pt>
                <c:pt idx="23">
                  <c:v>5081.4285714285716</c:v>
                </c:pt>
                <c:pt idx="24">
                  <c:v>5454.2857142857147</c:v>
                </c:pt>
                <c:pt idx="25">
                  <c:v>4121.4285714285716</c:v>
                </c:pt>
                <c:pt idx="26">
                  <c:v>4548.5714285714284</c:v>
                </c:pt>
                <c:pt idx="27">
                  <c:v>4297.1428571428569</c:v>
                </c:pt>
                <c:pt idx="28">
                  <c:v>4432.8571428571431</c:v>
                </c:pt>
                <c:pt idx="29">
                  <c:v>4574.2857142857147</c:v>
                </c:pt>
                <c:pt idx="30">
                  <c:v>3255.7142857142858</c:v>
                </c:pt>
                <c:pt idx="31">
                  <c:v>3961.4285714285716</c:v>
                </c:pt>
                <c:pt idx="32">
                  <c:v>3825.7142857142858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CD0-47D3-BDE0-8682F9F3A99F}"/>
            </c:ext>
          </c:extLst>
        </c:ser>
        <c:ser>
          <c:idx val="11"/>
          <c:order val="11"/>
          <c:tx>
            <c:strRef>
              <c:f>'Data Summary'!$M$43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'Data Summary'!$A$44:$A$76</c:f>
              <c:numCache>
                <c:formatCode>[$-409]d\-mmm;@</c:formatCode>
                <c:ptCount val="33"/>
                <c:pt idx="0">
                  <c:v>44341</c:v>
                </c:pt>
                <c:pt idx="1">
                  <c:v>44348</c:v>
                </c:pt>
                <c:pt idx="2">
                  <c:v>44355</c:v>
                </c:pt>
                <c:pt idx="3">
                  <c:v>44362</c:v>
                </c:pt>
                <c:pt idx="4">
                  <c:v>44369</c:v>
                </c:pt>
                <c:pt idx="5">
                  <c:v>44376</c:v>
                </c:pt>
                <c:pt idx="6">
                  <c:v>44383</c:v>
                </c:pt>
                <c:pt idx="7">
                  <c:v>44390</c:v>
                </c:pt>
                <c:pt idx="8">
                  <c:v>44397</c:v>
                </c:pt>
                <c:pt idx="9">
                  <c:v>44404</c:v>
                </c:pt>
                <c:pt idx="10">
                  <c:v>44411</c:v>
                </c:pt>
                <c:pt idx="11">
                  <c:v>44418</c:v>
                </c:pt>
                <c:pt idx="12">
                  <c:v>44425</c:v>
                </c:pt>
                <c:pt idx="13">
                  <c:v>44432</c:v>
                </c:pt>
                <c:pt idx="14">
                  <c:v>44439</c:v>
                </c:pt>
                <c:pt idx="15">
                  <c:v>44446</c:v>
                </c:pt>
                <c:pt idx="16">
                  <c:v>44453</c:v>
                </c:pt>
                <c:pt idx="17">
                  <c:v>44460</c:v>
                </c:pt>
                <c:pt idx="18">
                  <c:v>44467</c:v>
                </c:pt>
                <c:pt idx="19">
                  <c:v>44474</c:v>
                </c:pt>
                <c:pt idx="20">
                  <c:v>44481</c:v>
                </c:pt>
                <c:pt idx="21">
                  <c:v>44488</c:v>
                </c:pt>
                <c:pt idx="22">
                  <c:v>44495</c:v>
                </c:pt>
                <c:pt idx="23">
                  <c:v>44502</c:v>
                </c:pt>
                <c:pt idx="24">
                  <c:v>44509</c:v>
                </c:pt>
                <c:pt idx="25">
                  <c:v>44516</c:v>
                </c:pt>
                <c:pt idx="26">
                  <c:v>44523</c:v>
                </c:pt>
                <c:pt idx="27">
                  <c:v>44530</c:v>
                </c:pt>
                <c:pt idx="28">
                  <c:v>44537</c:v>
                </c:pt>
                <c:pt idx="29">
                  <c:v>44544</c:v>
                </c:pt>
                <c:pt idx="30">
                  <c:v>44551</c:v>
                </c:pt>
                <c:pt idx="31">
                  <c:v>44565</c:v>
                </c:pt>
                <c:pt idx="32">
                  <c:v>44572</c:v>
                </c:pt>
              </c:numCache>
            </c:numRef>
          </c:cat>
          <c:val>
            <c:numRef>
              <c:f>'Data Summary'!$M$44:$M$76</c:f>
              <c:numCache>
                <c:formatCode>#,##0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11808</c:v>
                </c:pt>
                <c:pt idx="21">
                  <c:v>10971.428571428571</c:v>
                </c:pt>
                <c:pt idx="22">
                  <c:v>10610</c:v>
                </c:pt>
                <c:pt idx="23">
                  <c:v>10384.285714285714</c:v>
                </c:pt>
                <c:pt idx="24">
                  <c:v>9087.1428571428569</c:v>
                </c:pt>
                <c:pt idx="25">
                  <c:v>8461.4285714285706</c:v>
                </c:pt>
                <c:pt idx="26">
                  <c:v>8711.4285714285706</c:v>
                </c:pt>
                <c:pt idx="27">
                  <c:v>8635.7142857142862</c:v>
                </c:pt>
                <c:pt idx="28">
                  <c:v>9214.2857142857138</c:v>
                </c:pt>
                <c:pt idx="29">
                  <c:v>9895.7142857142862</c:v>
                </c:pt>
                <c:pt idx="30">
                  <c:v>7737.1428571428569</c:v>
                </c:pt>
                <c:pt idx="31">
                  <c:v>9602.1428571428569</c:v>
                </c:pt>
                <c:pt idx="32">
                  <c:v>10057.142857142857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CD0-47D3-BDE0-8682F9F3A99F}"/>
            </c:ext>
          </c:extLst>
        </c:ser>
        <c:ser>
          <c:idx val="12"/>
          <c:order val="12"/>
          <c:tx>
            <c:strRef>
              <c:f>'Data Summary'!$N$43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'Data Summary'!$A$44:$A$76</c:f>
              <c:numCache>
                <c:formatCode>[$-409]d\-mmm;@</c:formatCode>
                <c:ptCount val="33"/>
                <c:pt idx="0">
                  <c:v>44341</c:v>
                </c:pt>
                <c:pt idx="1">
                  <c:v>44348</c:v>
                </c:pt>
                <c:pt idx="2">
                  <c:v>44355</c:v>
                </c:pt>
                <c:pt idx="3">
                  <c:v>44362</c:v>
                </c:pt>
                <c:pt idx="4">
                  <c:v>44369</c:v>
                </c:pt>
                <c:pt idx="5">
                  <c:v>44376</c:v>
                </c:pt>
                <c:pt idx="6">
                  <c:v>44383</c:v>
                </c:pt>
                <c:pt idx="7">
                  <c:v>44390</c:v>
                </c:pt>
                <c:pt idx="8">
                  <c:v>44397</c:v>
                </c:pt>
                <c:pt idx="9">
                  <c:v>44404</c:v>
                </c:pt>
                <c:pt idx="10">
                  <c:v>44411</c:v>
                </c:pt>
                <c:pt idx="11">
                  <c:v>44418</c:v>
                </c:pt>
                <c:pt idx="12">
                  <c:v>44425</c:v>
                </c:pt>
                <c:pt idx="13">
                  <c:v>44432</c:v>
                </c:pt>
                <c:pt idx="14">
                  <c:v>44439</c:v>
                </c:pt>
                <c:pt idx="15">
                  <c:v>44446</c:v>
                </c:pt>
                <c:pt idx="16">
                  <c:v>44453</c:v>
                </c:pt>
                <c:pt idx="17">
                  <c:v>44460</c:v>
                </c:pt>
                <c:pt idx="18">
                  <c:v>44467</c:v>
                </c:pt>
                <c:pt idx="19">
                  <c:v>44474</c:v>
                </c:pt>
                <c:pt idx="20">
                  <c:v>44481</c:v>
                </c:pt>
                <c:pt idx="21">
                  <c:v>44488</c:v>
                </c:pt>
                <c:pt idx="22">
                  <c:v>44495</c:v>
                </c:pt>
                <c:pt idx="23">
                  <c:v>44502</c:v>
                </c:pt>
                <c:pt idx="24">
                  <c:v>44509</c:v>
                </c:pt>
                <c:pt idx="25">
                  <c:v>44516</c:v>
                </c:pt>
                <c:pt idx="26">
                  <c:v>44523</c:v>
                </c:pt>
                <c:pt idx="27">
                  <c:v>44530</c:v>
                </c:pt>
                <c:pt idx="28">
                  <c:v>44537</c:v>
                </c:pt>
                <c:pt idx="29">
                  <c:v>44544</c:v>
                </c:pt>
                <c:pt idx="30">
                  <c:v>44551</c:v>
                </c:pt>
                <c:pt idx="31">
                  <c:v>44565</c:v>
                </c:pt>
                <c:pt idx="32">
                  <c:v>44572</c:v>
                </c:pt>
              </c:numCache>
            </c:numRef>
          </c:cat>
          <c:val>
            <c:numRef>
              <c:f>'Data Summary'!$N$44:$N$76</c:f>
              <c:numCache>
                <c:formatCode>#,##0</c:formatCode>
                <c:ptCount val="33"/>
                <c:pt idx="0">
                  <c:v>116034.28571428572</c:v>
                </c:pt>
                <c:pt idx="1">
                  <c:v>107760</c:v>
                </c:pt>
                <c:pt idx="2">
                  <c:v>107190.00000000001</c:v>
                </c:pt>
                <c:pt idx="3">
                  <c:v>106284.28571428572</c:v>
                </c:pt>
                <c:pt idx="4">
                  <c:v>108571.42857142857</c:v>
                </c:pt>
                <c:pt idx="5">
                  <c:v>75291.42857142858</c:v>
                </c:pt>
                <c:pt idx="6">
                  <c:v>73904.28571428571</c:v>
                </c:pt>
                <c:pt idx="7">
                  <c:v>73232.857142857145</c:v>
                </c:pt>
                <c:pt idx="8">
                  <c:v>62321.42857142858</c:v>
                </c:pt>
                <c:pt idx="9">
                  <c:v>65632.857142857145</c:v>
                </c:pt>
                <c:pt idx="10">
                  <c:v>65085.714285714275</c:v>
                </c:pt>
                <c:pt idx="11">
                  <c:v>74520</c:v>
                </c:pt>
                <c:pt idx="12">
                  <c:v>114437.14285714286</c:v>
                </c:pt>
                <c:pt idx="13">
                  <c:v>84265.714285714275</c:v>
                </c:pt>
                <c:pt idx="14">
                  <c:v>73684.28571428571</c:v>
                </c:pt>
                <c:pt idx="15">
                  <c:v>73460.42857142858</c:v>
                </c:pt>
                <c:pt idx="16">
                  <c:v>93695.714285714275</c:v>
                </c:pt>
                <c:pt idx="17">
                  <c:v>69786.571428571435</c:v>
                </c:pt>
                <c:pt idx="18">
                  <c:v>59193.976190476184</c:v>
                </c:pt>
                <c:pt idx="19">
                  <c:v>66153.08928571429</c:v>
                </c:pt>
                <c:pt idx="20">
                  <c:v>127146.14285714284</c:v>
                </c:pt>
                <c:pt idx="21">
                  <c:v>127314.14285714286</c:v>
                </c:pt>
                <c:pt idx="22">
                  <c:v>110443</c:v>
                </c:pt>
                <c:pt idx="23">
                  <c:v>105523.2857142857</c:v>
                </c:pt>
                <c:pt idx="24">
                  <c:v>93963.142857142855</c:v>
                </c:pt>
                <c:pt idx="25">
                  <c:v>97367.71428571429</c:v>
                </c:pt>
                <c:pt idx="26">
                  <c:v>89726.571428571435</c:v>
                </c:pt>
                <c:pt idx="27">
                  <c:v>99218.71428571429</c:v>
                </c:pt>
                <c:pt idx="28">
                  <c:v>144765.78571428574</c:v>
                </c:pt>
                <c:pt idx="29">
                  <c:v>109853.28571428572</c:v>
                </c:pt>
                <c:pt idx="30">
                  <c:v>57788.714285714283</c:v>
                </c:pt>
                <c:pt idx="31">
                  <c:v>77053.071428571435</c:v>
                </c:pt>
                <c:pt idx="32">
                  <c:v>77986.571428571406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CD0-47D3-BDE0-8682F9F3A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7655792"/>
        <c:axId val="1677656208"/>
      </c:lineChart>
      <c:dateAx>
        <c:axId val="1677655792"/>
        <c:scaling>
          <c:orientation val="minMax"/>
        </c:scaling>
        <c:delete val="0"/>
        <c:axPos val="b"/>
        <c:numFmt formatCode="[$-409]d\-mmm;@" sourceLinked="1"/>
        <c:majorTickMark val="none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7656208"/>
        <c:crosses val="autoZero"/>
        <c:auto val="1"/>
        <c:lblOffset val="100"/>
        <c:baseTimeUnit val="days"/>
      </c:dateAx>
      <c:valAx>
        <c:axId val="167765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77655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4.7324304461942267E-2"/>
          <c:y val="0.89556937785492818"/>
          <c:w val="0.91356458442694666"/>
          <c:h val="6.28372130828223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'Well #16'!$A$8:$A$39</c:f>
              <c:numCache>
                <c:formatCode>[$-409]d\-mmm;@</c:formatCode>
                <c:ptCount val="32"/>
                <c:pt idx="0">
                  <c:v>44341</c:v>
                </c:pt>
                <c:pt idx="1">
                  <c:v>44348</c:v>
                </c:pt>
                <c:pt idx="2">
                  <c:v>44355</c:v>
                </c:pt>
                <c:pt idx="3">
                  <c:v>44362</c:v>
                </c:pt>
                <c:pt idx="4">
                  <c:v>44369</c:v>
                </c:pt>
                <c:pt idx="5">
                  <c:v>44376</c:v>
                </c:pt>
                <c:pt idx="6">
                  <c:v>44383</c:v>
                </c:pt>
                <c:pt idx="7">
                  <c:v>44390</c:v>
                </c:pt>
                <c:pt idx="8">
                  <c:v>44397</c:v>
                </c:pt>
                <c:pt idx="9">
                  <c:v>44404</c:v>
                </c:pt>
                <c:pt idx="10">
                  <c:v>44411</c:v>
                </c:pt>
                <c:pt idx="11">
                  <c:v>44418</c:v>
                </c:pt>
                <c:pt idx="12">
                  <c:v>44425</c:v>
                </c:pt>
                <c:pt idx="13">
                  <c:v>44432</c:v>
                </c:pt>
                <c:pt idx="14">
                  <c:v>44439</c:v>
                </c:pt>
                <c:pt idx="15">
                  <c:v>44446</c:v>
                </c:pt>
                <c:pt idx="16">
                  <c:v>44453</c:v>
                </c:pt>
                <c:pt idx="17">
                  <c:v>44460</c:v>
                </c:pt>
                <c:pt idx="18">
                  <c:v>44466</c:v>
                </c:pt>
                <c:pt idx="19">
                  <c:v>44474</c:v>
                </c:pt>
                <c:pt idx="20">
                  <c:v>44481</c:v>
                </c:pt>
                <c:pt idx="21">
                  <c:v>44488</c:v>
                </c:pt>
                <c:pt idx="22">
                  <c:v>44495</c:v>
                </c:pt>
                <c:pt idx="23">
                  <c:v>44502</c:v>
                </c:pt>
                <c:pt idx="24">
                  <c:v>44509</c:v>
                </c:pt>
                <c:pt idx="25">
                  <c:v>44516</c:v>
                </c:pt>
                <c:pt idx="26">
                  <c:v>44523</c:v>
                </c:pt>
                <c:pt idx="27">
                  <c:v>44530</c:v>
                </c:pt>
                <c:pt idx="28">
                  <c:v>44537</c:v>
                </c:pt>
                <c:pt idx="29">
                  <c:v>44544</c:v>
                </c:pt>
                <c:pt idx="30">
                  <c:v>44551</c:v>
                </c:pt>
                <c:pt idx="31">
                  <c:v>44565</c:v>
                </c:pt>
              </c:numCache>
            </c:numRef>
          </c:cat>
          <c:val>
            <c:numRef>
              <c:f>'Well #16'!$F$8:$F$39</c:f>
              <c:numCache>
                <c:formatCode>#,##0</c:formatCode>
                <c:ptCount val="32"/>
                <c:pt idx="0">
                  <c:v>11408.571428571429</c:v>
                </c:pt>
                <c:pt idx="1">
                  <c:v>11155.714285714286</c:v>
                </c:pt>
                <c:pt idx="2">
                  <c:v>11224.285714285714</c:v>
                </c:pt>
                <c:pt idx="3">
                  <c:v>11297.142857142857</c:v>
                </c:pt>
                <c:pt idx="4">
                  <c:v>11198.571428571429</c:v>
                </c:pt>
                <c:pt idx="5">
                  <c:v>11127.142857142857</c:v>
                </c:pt>
                <c:pt idx="6">
                  <c:v>10971.428571428571</c:v>
                </c:pt>
                <c:pt idx="7">
                  <c:v>10872.857142857143</c:v>
                </c:pt>
                <c:pt idx="8">
                  <c:v>10401.428571428571</c:v>
                </c:pt>
                <c:pt idx="9">
                  <c:v>9542.8571428571431</c:v>
                </c:pt>
                <c:pt idx="10">
                  <c:v>11224.285714285714</c:v>
                </c:pt>
                <c:pt idx="11">
                  <c:v>0</c:v>
                </c:pt>
                <c:pt idx="12">
                  <c:v>8065.7142857142853</c:v>
                </c:pt>
                <c:pt idx="13">
                  <c:v>14927.142857142857</c:v>
                </c:pt>
                <c:pt idx="14">
                  <c:v>14371.428571428571</c:v>
                </c:pt>
                <c:pt idx="15">
                  <c:v>14542.857142857143</c:v>
                </c:pt>
                <c:pt idx="16">
                  <c:v>17467.142857142859</c:v>
                </c:pt>
                <c:pt idx="17">
                  <c:v>4534.2857142857147</c:v>
                </c:pt>
                <c:pt idx="18">
                  <c:v>10021.666666666666</c:v>
                </c:pt>
                <c:pt idx="19">
                  <c:v>8560</c:v>
                </c:pt>
                <c:pt idx="20">
                  <c:v>10907.142857142857</c:v>
                </c:pt>
                <c:pt idx="21">
                  <c:v>13442.857142857143</c:v>
                </c:pt>
                <c:pt idx="22">
                  <c:v>12765.714285714286</c:v>
                </c:pt>
                <c:pt idx="23">
                  <c:v>13131.428571428571</c:v>
                </c:pt>
                <c:pt idx="24">
                  <c:v>13328.571428571429</c:v>
                </c:pt>
                <c:pt idx="25">
                  <c:v>13350</c:v>
                </c:pt>
                <c:pt idx="26">
                  <c:v>13247.142857142857</c:v>
                </c:pt>
                <c:pt idx="27">
                  <c:v>13332.857142857143</c:v>
                </c:pt>
                <c:pt idx="28">
                  <c:v>14394.285714285714</c:v>
                </c:pt>
                <c:pt idx="29">
                  <c:v>14035.714285714286</c:v>
                </c:pt>
                <c:pt idx="30">
                  <c:v>5850</c:v>
                </c:pt>
                <c:pt idx="31">
                  <c:v>6590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4D-4725-ADEB-22B22ADF5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6638879"/>
        <c:axId val="2096657599"/>
      </c:lineChart>
      <c:dateAx>
        <c:axId val="2096638879"/>
        <c:scaling>
          <c:orientation val="minMax"/>
        </c:scaling>
        <c:delete val="0"/>
        <c:axPos val="b"/>
        <c:numFmt formatCode="[$-409]d\-mmm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6657599"/>
        <c:crosses val="autoZero"/>
        <c:auto val="1"/>
        <c:lblOffset val="100"/>
        <c:baseTimeUnit val="days"/>
      </c:dateAx>
      <c:valAx>
        <c:axId val="20966575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6638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'Well #17'!$A$8:$A$39</c:f>
              <c:numCache>
                <c:formatCode>[$-409]d\-mmm;@</c:formatCode>
                <c:ptCount val="32"/>
                <c:pt idx="0">
                  <c:v>44341</c:v>
                </c:pt>
                <c:pt idx="1">
                  <c:v>44348</c:v>
                </c:pt>
                <c:pt idx="2">
                  <c:v>44355</c:v>
                </c:pt>
                <c:pt idx="3">
                  <c:v>44362</c:v>
                </c:pt>
                <c:pt idx="4">
                  <c:v>44369</c:v>
                </c:pt>
                <c:pt idx="5">
                  <c:v>44376</c:v>
                </c:pt>
                <c:pt idx="6">
                  <c:v>44383</c:v>
                </c:pt>
                <c:pt idx="7">
                  <c:v>44390</c:v>
                </c:pt>
                <c:pt idx="8">
                  <c:v>44397</c:v>
                </c:pt>
                <c:pt idx="9">
                  <c:v>44404</c:v>
                </c:pt>
                <c:pt idx="10">
                  <c:v>44411</c:v>
                </c:pt>
                <c:pt idx="11">
                  <c:v>44418</c:v>
                </c:pt>
                <c:pt idx="12">
                  <c:v>44425</c:v>
                </c:pt>
                <c:pt idx="13">
                  <c:v>44432</c:v>
                </c:pt>
                <c:pt idx="14">
                  <c:v>44439</c:v>
                </c:pt>
                <c:pt idx="15">
                  <c:v>44446</c:v>
                </c:pt>
                <c:pt idx="16">
                  <c:v>44453</c:v>
                </c:pt>
                <c:pt idx="17">
                  <c:v>44460</c:v>
                </c:pt>
                <c:pt idx="18">
                  <c:v>44466</c:v>
                </c:pt>
                <c:pt idx="19">
                  <c:v>44474</c:v>
                </c:pt>
                <c:pt idx="20">
                  <c:v>44481</c:v>
                </c:pt>
                <c:pt idx="21">
                  <c:v>44488</c:v>
                </c:pt>
                <c:pt idx="22">
                  <c:v>44495</c:v>
                </c:pt>
                <c:pt idx="23">
                  <c:v>44502</c:v>
                </c:pt>
                <c:pt idx="24">
                  <c:v>44509</c:v>
                </c:pt>
                <c:pt idx="25">
                  <c:v>44516</c:v>
                </c:pt>
                <c:pt idx="26">
                  <c:v>44523</c:v>
                </c:pt>
                <c:pt idx="27">
                  <c:v>44530</c:v>
                </c:pt>
                <c:pt idx="28">
                  <c:v>44537</c:v>
                </c:pt>
                <c:pt idx="29">
                  <c:v>44544</c:v>
                </c:pt>
                <c:pt idx="30">
                  <c:v>44551</c:v>
                </c:pt>
                <c:pt idx="31">
                  <c:v>44565</c:v>
                </c:pt>
              </c:numCache>
            </c:numRef>
          </c:cat>
          <c:val>
            <c:numRef>
              <c:f>'Well #17'!$F$8:$F$39</c:f>
              <c:numCache>
                <c:formatCode>#,##0</c:formatCode>
                <c:ptCount val="32"/>
                <c:pt idx="0">
                  <c:v>987.14285714285711</c:v>
                </c:pt>
                <c:pt idx="1">
                  <c:v>940</c:v>
                </c:pt>
                <c:pt idx="2">
                  <c:v>937.14285714285711</c:v>
                </c:pt>
                <c:pt idx="3">
                  <c:v>942.85714285714289</c:v>
                </c:pt>
                <c:pt idx="4">
                  <c:v>914.28571428571433</c:v>
                </c:pt>
                <c:pt idx="5">
                  <c:v>418.57142857142856</c:v>
                </c:pt>
                <c:pt idx="6">
                  <c:v>0</c:v>
                </c:pt>
                <c:pt idx="7">
                  <c:v>1931.4285714285713</c:v>
                </c:pt>
                <c:pt idx="8">
                  <c:v>1860</c:v>
                </c:pt>
                <c:pt idx="9">
                  <c:v>51.428571428571431</c:v>
                </c:pt>
                <c:pt idx="10">
                  <c:v>967.14285714285711</c:v>
                </c:pt>
                <c:pt idx="11">
                  <c:v>885.71428571428567</c:v>
                </c:pt>
                <c:pt idx="12">
                  <c:v>874.28571428571433</c:v>
                </c:pt>
                <c:pt idx="13">
                  <c:v>897.14285714285711</c:v>
                </c:pt>
                <c:pt idx="14">
                  <c:v>835.71428571428567</c:v>
                </c:pt>
                <c:pt idx="15">
                  <c:v>862.85714285714289</c:v>
                </c:pt>
                <c:pt idx="16">
                  <c:v>852.85714285714289</c:v>
                </c:pt>
                <c:pt idx="17">
                  <c:v>855.71428571428567</c:v>
                </c:pt>
                <c:pt idx="18">
                  <c:v>846.66666666666663</c:v>
                </c:pt>
                <c:pt idx="19">
                  <c:v>835</c:v>
                </c:pt>
                <c:pt idx="20">
                  <c:v>845.71428571428567</c:v>
                </c:pt>
                <c:pt idx="21">
                  <c:v>835.71428571428567</c:v>
                </c:pt>
                <c:pt idx="22">
                  <c:v>827.14285714285711</c:v>
                </c:pt>
                <c:pt idx="23">
                  <c:v>830</c:v>
                </c:pt>
                <c:pt idx="24">
                  <c:v>841.42857142857144</c:v>
                </c:pt>
                <c:pt idx="25">
                  <c:v>835.71428571428567</c:v>
                </c:pt>
                <c:pt idx="26">
                  <c:v>825.71428571428567</c:v>
                </c:pt>
                <c:pt idx="27">
                  <c:v>820</c:v>
                </c:pt>
                <c:pt idx="28">
                  <c:v>857.14285714285711</c:v>
                </c:pt>
                <c:pt idx="29">
                  <c:v>931.42857142857144</c:v>
                </c:pt>
                <c:pt idx="30">
                  <c:v>174.28571428571428</c:v>
                </c:pt>
                <c:pt idx="31">
                  <c:v>1267.8571428571429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E2-423F-8B5D-E8628461B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91695"/>
        <c:axId val="54592111"/>
      </c:lineChart>
      <c:dateAx>
        <c:axId val="54591695"/>
        <c:scaling>
          <c:orientation val="minMax"/>
        </c:scaling>
        <c:delete val="0"/>
        <c:axPos val="b"/>
        <c:numFmt formatCode="[$-409]d\-mmm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92111"/>
        <c:crosses val="autoZero"/>
        <c:auto val="1"/>
        <c:lblOffset val="100"/>
        <c:baseTimeUnit val="days"/>
      </c:dateAx>
      <c:valAx>
        <c:axId val="54592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916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'Well #19'!$A$8:$A$39</c:f>
              <c:numCache>
                <c:formatCode>[$-409]d\-mmm;@</c:formatCode>
                <c:ptCount val="32"/>
                <c:pt idx="0">
                  <c:v>44341</c:v>
                </c:pt>
                <c:pt idx="1">
                  <c:v>44348</c:v>
                </c:pt>
                <c:pt idx="2">
                  <c:v>44355</c:v>
                </c:pt>
                <c:pt idx="3">
                  <c:v>44362</c:v>
                </c:pt>
                <c:pt idx="4">
                  <c:v>44369</c:v>
                </c:pt>
                <c:pt idx="5">
                  <c:v>44376</c:v>
                </c:pt>
                <c:pt idx="6">
                  <c:v>44383</c:v>
                </c:pt>
                <c:pt idx="7">
                  <c:v>44390</c:v>
                </c:pt>
                <c:pt idx="8">
                  <c:v>44397</c:v>
                </c:pt>
                <c:pt idx="9">
                  <c:v>44404</c:v>
                </c:pt>
                <c:pt idx="10">
                  <c:v>44411</c:v>
                </c:pt>
                <c:pt idx="11">
                  <c:v>44418</c:v>
                </c:pt>
                <c:pt idx="12">
                  <c:v>44425</c:v>
                </c:pt>
                <c:pt idx="13">
                  <c:v>44432</c:v>
                </c:pt>
                <c:pt idx="14">
                  <c:v>44439</c:v>
                </c:pt>
                <c:pt idx="15">
                  <c:v>44446</c:v>
                </c:pt>
                <c:pt idx="16">
                  <c:v>44453</c:v>
                </c:pt>
                <c:pt idx="17">
                  <c:v>44460</c:v>
                </c:pt>
                <c:pt idx="18">
                  <c:v>44466</c:v>
                </c:pt>
                <c:pt idx="19">
                  <c:v>44474</c:v>
                </c:pt>
                <c:pt idx="20">
                  <c:v>44481</c:v>
                </c:pt>
                <c:pt idx="21">
                  <c:v>44488</c:v>
                </c:pt>
                <c:pt idx="22">
                  <c:v>44495</c:v>
                </c:pt>
                <c:pt idx="23">
                  <c:v>44502</c:v>
                </c:pt>
                <c:pt idx="24">
                  <c:v>44509</c:v>
                </c:pt>
                <c:pt idx="25">
                  <c:v>44516</c:v>
                </c:pt>
                <c:pt idx="26">
                  <c:v>44523</c:v>
                </c:pt>
                <c:pt idx="27">
                  <c:v>44530</c:v>
                </c:pt>
                <c:pt idx="28">
                  <c:v>44537</c:v>
                </c:pt>
                <c:pt idx="29">
                  <c:v>44544</c:v>
                </c:pt>
                <c:pt idx="30">
                  <c:v>44551</c:v>
                </c:pt>
                <c:pt idx="31">
                  <c:v>44565</c:v>
                </c:pt>
              </c:numCache>
            </c:numRef>
          </c:cat>
          <c:val>
            <c:numRef>
              <c:f>'Well #19'!$F$8:$F$39</c:f>
              <c:numCache>
                <c:formatCode>#,##0</c:formatCode>
                <c:ptCount val="32"/>
                <c:pt idx="0">
                  <c:v>7474.2857142857147</c:v>
                </c:pt>
                <c:pt idx="1">
                  <c:v>7550</c:v>
                </c:pt>
                <c:pt idx="2">
                  <c:v>7398.5714285714284</c:v>
                </c:pt>
                <c:pt idx="3">
                  <c:v>7292.8571428571431</c:v>
                </c:pt>
                <c:pt idx="4">
                  <c:v>7017.1428571428569</c:v>
                </c:pt>
                <c:pt idx="5">
                  <c:v>6904.2857142857147</c:v>
                </c:pt>
                <c:pt idx="6">
                  <c:v>6284.2857142857147</c:v>
                </c:pt>
                <c:pt idx="7">
                  <c:v>6728.5714285714284</c:v>
                </c:pt>
                <c:pt idx="8">
                  <c:v>582.85714285714289</c:v>
                </c:pt>
                <c:pt idx="9">
                  <c:v>11381.428571428571</c:v>
                </c:pt>
                <c:pt idx="10">
                  <c:v>6607.1428571428569</c:v>
                </c:pt>
                <c:pt idx="11">
                  <c:v>6080</c:v>
                </c:pt>
                <c:pt idx="12">
                  <c:v>6032.8571428571431</c:v>
                </c:pt>
                <c:pt idx="13">
                  <c:v>6531.4285714285716</c:v>
                </c:pt>
                <c:pt idx="14">
                  <c:v>5424.2857142857147</c:v>
                </c:pt>
                <c:pt idx="15">
                  <c:v>5550</c:v>
                </c:pt>
                <c:pt idx="16">
                  <c:v>5737.1428571428569</c:v>
                </c:pt>
                <c:pt idx="17">
                  <c:v>5502.8571428571431</c:v>
                </c:pt>
                <c:pt idx="18">
                  <c:v>5531.666666666667</c:v>
                </c:pt>
                <c:pt idx="19">
                  <c:v>6576.25</c:v>
                </c:pt>
                <c:pt idx="20">
                  <c:v>4061.4285714285716</c:v>
                </c:pt>
                <c:pt idx="21">
                  <c:v>5267.1428571428569</c:v>
                </c:pt>
                <c:pt idx="22">
                  <c:v>5814.2857142857147</c:v>
                </c:pt>
                <c:pt idx="23">
                  <c:v>4274.2857142857147</c:v>
                </c:pt>
                <c:pt idx="24">
                  <c:v>5202.8571428571431</c:v>
                </c:pt>
                <c:pt idx="25">
                  <c:v>4975.7142857142853</c:v>
                </c:pt>
                <c:pt idx="26">
                  <c:v>4720</c:v>
                </c:pt>
                <c:pt idx="27">
                  <c:v>4527.1428571428569</c:v>
                </c:pt>
                <c:pt idx="28">
                  <c:v>4471.4285714285716</c:v>
                </c:pt>
                <c:pt idx="29">
                  <c:v>4415.7142857142853</c:v>
                </c:pt>
                <c:pt idx="30">
                  <c:v>2561.4285714285716</c:v>
                </c:pt>
                <c:pt idx="31">
                  <c:v>2570.7142857142858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B2-4379-9F48-D6D83D0D4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20879"/>
        <c:axId val="55821295"/>
      </c:lineChart>
      <c:dateAx>
        <c:axId val="55820879"/>
        <c:scaling>
          <c:orientation val="minMax"/>
        </c:scaling>
        <c:delete val="0"/>
        <c:axPos val="b"/>
        <c:numFmt formatCode="[$-409]d\-mmm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21295"/>
        <c:crosses val="autoZero"/>
        <c:auto val="1"/>
        <c:lblOffset val="100"/>
        <c:baseTimeUnit val="days"/>
      </c:dateAx>
      <c:valAx>
        <c:axId val="55821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20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Yamaguchi!$A$8:$A$39</c:f>
              <c:numCache>
                <c:formatCode>[$-409]d\-mmm;@</c:formatCode>
                <c:ptCount val="32"/>
                <c:pt idx="0">
                  <c:v>44341</c:v>
                </c:pt>
                <c:pt idx="1">
                  <c:v>44348</c:v>
                </c:pt>
                <c:pt idx="2">
                  <c:v>44355</c:v>
                </c:pt>
                <c:pt idx="3">
                  <c:v>44362</c:v>
                </c:pt>
                <c:pt idx="4">
                  <c:v>44369</c:v>
                </c:pt>
                <c:pt idx="5">
                  <c:v>44376</c:v>
                </c:pt>
                <c:pt idx="6">
                  <c:v>44383</c:v>
                </c:pt>
                <c:pt idx="7">
                  <c:v>44390</c:v>
                </c:pt>
                <c:pt idx="8">
                  <c:v>44397</c:v>
                </c:pt>
                <c:pt idx="9">
                  <c:v>44404</c:v>
                </c:pt>
                <c:pt idx="10">
                  <c:v>44411</c:v>
                </c:pt>
                <c:pt idx="11">
                  <c:v>44418</c:v>
                </c:pt>
                <c:pt idx="12">
                  <c:v>44425</c:v>
                </c:pt>
                <c:pt idx="13">
                  <c:v>44432</c:v>
                </c:pt>
                <c:pt idx="14">
                  <c:v>44439</c:v>
                </c:pt>
                <c:pt idx="15">
                  <c:v>44446</c:v>
                </c:pt>
                <c:pt idx="16">
                  <c:v>44453</c:v>
                </c:pt>
                <c:pt idx="17">
                  <c:v>44460</c:v>
                </c:pt>
                <c:pt idx="18">
                  <c:v>44466</c:v>
                </c:pt>
                <c:pt idx="19">
                  <c:v>44474</c:v>
                </c:pt>
                <c:pt idx="20">
                  <c:v>44481</c:v>
                </c:pt>
                <c:pt idx="21">
                  <c:v>44488</c:v>
                </c:pt>
                <c:pt idx="22">
                  <c:v>44495</c:v>
                </c:pt>
                <c:pt idx="23">
                  <c:v>44502</c:v>
                </c:pt>
                <c:pt idx="24">
                  <c:v>44509</c:v>
                </c:pt>
                <c:pt idx="25">
                  <c:v>44516</c:v>
                </c:pt>
                <c:pt idx="26">
                  <c:v>44523</c:v>
                </c:pt>
                <c:pt idx="27">
                  <c:v>44530</c:v>
                </c:pt>
                <c:pt idx="28">
                  <c:v>44537</c:v>
                </c:pt>
                <c:pt idx="29">
                  <c:v>44544</c:v>
                </c:pt>
                <c:pt idx="30">
                  <c:v>44551</c:v>
                </c:pt>
                <c:pt idx="31">
                  <c:v>44565</c:v>
                </c:pt>
              </c:numCache>
            </c:numRef>
          </c:cat>
          <c:val>
            <c:numRef>
              <c:f>Yamaguchi!$F$8:$F$39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5772.8571428571431</c:v>
                </c:pt>
                <c:pt idx="15">
                  <c:v>8484.2857142857138</c:v>
                </c:pt>
                <c:pt idx="16">
                  <c:v>9124.2857142857138</c:v>
                </c:pt>
                <c:pt idx="17">
                  <c:v>7537.1428571428569</c:v>
                </c:pt>
                <c:pt idx="18">
                  <c:v>6555</c:v>
                </c:pt>
                <c:pt idx="19">
                  <c:v>6465</c:v>
                </c:pt>
                <c:pt idx="20">
                  <c:v>5984.2857142857147</c:v>
                </c:pt>
                <c:pt idx="21">
                  <c:v>5079.4285714285716</c:v>
                </c:pt>
                <c:pt idx="22">
                  <c:v>5756.2857142857147</c:v>
                </c:pt>
                <c:pt idx="23">
                  <c:v>5081.4285714285716</c:v>
                </c:pt>
                <c:pt idx="24">
                  <c:v>5454.2857142857147</c:v>
                </c:pt>
                <c:pt idx="25">
                  <c:v>4121.4285714285716</c:v>
                </c:pt>
                <c:pt idx="26">
                  <c:v>4548.5714285714284</c:v>
                </c:pt>
                <c:pt idx="27">
                  <c:v>4297.1428571428569</c:v>
                </c:pt>
                <c:pt idx="28">
                  <c:v>4432.8571428571431</c:v>
                </c:pt>
                <c:pt idx="29">
                  <c:v>4574.2857142857147</c:v>
                </c:pt>
                <c:pt idx="30">
                  <c:v>3255.7142857142858</c:v>
                </c:pt>
                <c:pt idx="31">
                  <c:v>3961.4285714285716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9F-4315-803F-1C3936397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20879"/>
        <c:axId val="55821295"/>
      </c:lineChart>
      <c:dateAx>
        <c:axId val="55820879"/>
        <c:scaling>
          <c:orientation val="minMax"/>
        </c:scaling>
        <c:delete val="0"/>
        <c:axPos val="b"/>
        <c:numFmt formatCode="[$-409]d\-mmm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21295"/>
        <c:crosses val="autoZero"/>
        <c:auto val="1"/>
        <c:lblOffset val="100"/>
        <c:baseTimeUnit val="days"/>
      </c:dateAx>
      <c:valAx>
        <c:axId val="55821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20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ACLAD Well Summary (GPD)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510747733739523E-2"/>
          <c:y val="9.143524691806991E-2"/>
          <c:w val="0.92739678055089614"/>
          <c:h val="0.77162065209680797"/>
        </c:manualLayout>
      </c:layout>
      <c:lineChart>
        <c:grouping val="standard"/>
        <c:varyColors val="0"/>
        <c:ser>
          <c:idx val="0"/>
          <c:order val="0"/>
          <c:tx>
            <c:strRef>
              <c:f>'SCE Correlation'!$B$27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'SCE Correlation'!$A$28:$A$43</c:f>
              <c:numCache>
                <c:formatCode>[$-409]d\-mmm;@</c:formatCode>
                <c:ptCount val="16"/>
              </c:numCache>
            </c:numRef>
          </c:cat>
          <c:val>
            <c:numRef>
              <c:f>'SCE Correlation'!$B$28:$B$43</c:f>
              <c:numCache>
                <c:formatCode>#,##0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80-4752-A19E-208C63DC3AE7}"/>
            </c:ext>
          </c:extLst>
        </c:ser>
        <c:ser>
          <c:idx val="1"/>
          <c:order val="1"/>
          <c:tx>
            <c:strRef>
              <c:f>'SCE Correlation'!$C$27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'SCE Correlation'!$A$28:$A$43</c:f>
              <c:numCache>
                <c:formatCode>[$-409]d\-mmm;@</c:formatCode>
                <c:ptCount val="16"/>
              </c:numCache>
            </c:numRef>
          </c:cat>
          <c:val>
            <c:numRef>
              <c:f>'SCE Correlation'!$C$28:$C$43</c:f>
              <c:numCache>
                <c:formatCode>#,##0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80-4752-A19E-208C63DC3AE7}"/>
            </c:ext>
          </c:extLst>
        </c:ser>
        <c:ser>
          <c:idx val="2"/>
          <c:order val="2"/>
          <c:tx>
            <c:strRef>
              <c:f>'SCE Correlation'!$D$27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'SCE Correlation'!$A$28:$A$43</c:f>
              <c:numCache>
                <c:formatCode>[$-409]d\-mmm;@</c:formatCode>
                <c:ptCount val="16"/>
              </c:numCache>
            </c:numRef>
          </c:cat>
          <c:val>
            <c:numRef>
              <c:f>'SCE Correlation'!$D$28:$D$43</c:f>
              <c:numCache>
                <c:formatCode>#,##0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80-4752-A19E-208C63DC3AE7}"/>
            </c:ext>
          </c:extLst>
        </c:ser>
        <c:ser>
          <c:idx val="3"/>
          <c:order val="3"/>
          <c:tx>
            <c:strRef>
              <c:f>'SCE Correlation'!$E$27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'SCE Correlation'!$A$28:$A$43</c:f>
              <c:numCache>
                <c:formatCode>[$-409]d\-mmm;@</c:formatCode>
                <c:ptCount val="16"/>
              </c:numCache>
            </c:numRef>
          </c:cat>
          <c:val>
            <c:numRef>
              <c:f>'SCE Correlation'!$E$28:$E$43</c:f>
              <c:numCache>
                <c:formatCode>#,##0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80-4752-A19E-208C63DC3AE7}"/>
            </c:ext>
          </c:extLst>
        </c:ser>
        <c:ser>
          <c:idx val="4"/>
          <c:order val="4"/>
          <c:tx>
            <c:strRef>
              <c:f>'SCE Correlation'!$F$27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'SCE Correlation'!$A$28:$A$43</c:f>
              <c:numCache>
                <c:formatCode>[$-409]d\-mmm;@</c:formatCode>
                <c:ptCount val="16"/>
              </c:numCache>
            </c:numRef>
          </c:cat>
          <c:val>
            <c:numRef>
              <c:f>'SCE Correlation'!$F$28:$F$43</c:f>
              <c:numCache>
                <c:formatCode>#,##0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280-4752-A19E-208C63DC3AE7}"/>
            </c:ext>
          </c:extLst>
        </c:ser>
        <c:ser>
          <c:idx val="5"/>
          <c:order val="5"/>
          <c:tx>
            <c:strRef>
              <c:f>'SCE Correlation'!$G$27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'SCE Correlation'!$A$28:$A$43</c:f>
              <c:numCache>
                <c:formatCode>[$-409]d\-mmm;@</c:formatCode>
                <c:ptCount val="16"/>
              </c:numCache>
            </c:numRef>
          </c:cat>
          <c:val>
            <c:numRef>
              <c:f>'SCE Correlation'!$G$28:$G$43</c:f>
              <c:numCache>
                <c:formatCode>#,##0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280-4752-A19E-208C63DC3AE7}"/>
            </c:ext>
          </c:extLst>
        </c:ser>
        <c:ser>
          <c:idx val="6"/>
          <c:order val="6"/>
          <c:tx>
            <c:strRef>
              <c:f>'SCE Correlation'!$H$27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'SCE Correlation'!$A$28:$A$43</c:f>
              <c:numCache>
                <c:formatCode>[$-409]d\-mmm;@</c:formatCode>
                <c:ptCount val="16"/>
              </c:numCache>
            </c:numRef>
          </c:cat>
          <c:val>
            <c:numRef>
              <c:f>'SCE Correlation'!$H$28:$H$43</c:f>
              <c:numCache>
                <c:formatCode>#,##0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280-4752-A19E-208C63DC3AE7}"/>
            </c:ext>
          </c:extLst>
        </c:ser>
        <c:ser>
          <c:idx val="7"/>
          <c:order val="7"/>
          <c:tx>
            <c:strRef>
              <c:f>'SCE Correlation'!$I$27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'SCE Correlation'!$A$28:$A$43</c:f>
              <c:numCache>
                <c:formatCode>[$-409]d\-mmm;@</c:formatCode>
                <c:ptCount val="16"/>
              </c:numCache>
            </c:numRef>
          </c:cat>
          <c:val>
            <c:numRef>
              <c:f>'SCE Correlation'!$I$28:$I$43</c:f>
              <c:numCache>
                <c:formatCode>#,##0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280-4752-A19E-208C63DC3AE7}"/>
            </c:ext>
          </c:extLst>
        </c:ser>
        <c:ser>
          <c:idx val="8"/>
          <c:order val="8"/>
          <c:tx>
            <c:strRef>
              <c:f>'SCE Correlation'!$J$27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'SCE Correlation'!$A$28:$A$43</c:f>
              <c:numCache>
                <c:formatCode>[$-409]d\-mmm;@</c:formatCode>
                <c:ptCount val="16"/>
              </c:numCache>
            </c:numRef>
          </c:cat>
          <c:val>
            <c:numRef>
              <c:f>'SCE Correlation'!$J$28:$J$43</c:f>
              <c:numCache>
                <c:formatCode>#,##0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280-4752-A19E-208C63DC3AE7}"/>
            </c:ext>
          </c:extLst>
        </c:ser>
        <c:ser>
          <c:idx val="9"/>
          <c:order val="9"/>
          <c:tx>
            <c:strRef>
              <c:f>'SCE Correlation'!$K$27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'SCE Correlation'!$A$28:$A$43</c:f>
              <c:numCache>
                <c:formatCode>[$-409]d\-mmm;@</c:formatCode>
                <c:ptCount val="16"/>
              </c:numCache>
            </c:numRef>
          </c:cat>
          <c:val>
            <c:numRef>
              <c:f>'SCE Correlation'!$K$28:$K$43</c:f>
              <c:numCache>
                <c:formatCode>#,##0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280-4752-A19E-208C63DC3AE7}"/>
            </c:ext>
          </c:extLst>
        </c:ser>
        <c:ser>
          <c:idx val="10"/>
          <c:order val="10"/>
          <c:tx>
            <c:strRef>
              <c:f>'SCE Correlation'!$L$27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'SCE Correlation'!$A$28:$A$43</c:f>
              <c:numCache>
                <c:formatCode>[$-409]d\-mmm;@</c:formatCode>
                <c:ptCount val="16"/>
              </c:numCache>
            </c:numRef>
          </c:cat>
          <c:val>
            <c:numRef>
              <c:f>'SCE Correlation'!$L$28:$L$43</c:f>
              <c:numCache>
                <c:formatCode>#,##0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280-4752-A19E-208C63DC3A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2572703"/>
        <c:axId val="2092573119"/>
      </c:lineChart>
      <c:catAx>
        <c:axId val="2092572703"/>
        <c:scaling>
          <c:orientation val="minMax"/>
        </c:scaling>
        <c:delete val="0"/>
        <c:axPos val="b"/>
        <c:numFmt formatCode="[$-409]d\-mmm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2573119"/>
        <c:crosses val="autoZero"/>
        <c:auto val="1"/>
        <c:lblAlgn val="ctr"/>
        <c:lblOffset val="100"/>
        <c:noMultiLvlLbl val="1"/>
      </c:catAx>
      <c:valAx>
        <c:axId val="2092573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2572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ACLAD Well Summary (GPD)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9510747733739523E-2"/>
          <c:y val="9.143524691806991E-2"/>
          <c:w val="0.92739678055089614"/>
          <c:h val="0.77162065209680797"/>
        </c:manualLayout>
      </c:layout>
      <c:lineChart>
        <c:grouping val="standard"/>
        <c:varyColors val="0"/>
        <c:ser>
          <c:idx val="0"/>
          <c:order val="0"/>
          <c:tx>
            <c:strRef>
              <c:f>'SCE Correlation'!$B$27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'SCE Correlation'!$A$28:$A$43</c:f>
              <c:numCache>
                <c:formatCode>[$-409]d\-mmm;@</c:formatCode>
                <c:ptCount val="16"/>
              </c:numCache>
            </c:numRef>
          </c:cat>
          <c:val>
            <c:numRef>
              <c:f>'SCE Correlation'!$B$28:$B$43</c:f>
              <c:numCache>
                <c:formatCode>#,##0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2B-44A0-8023-962B5D1C1E1F}"/>
            </c:ext>
          </c:extLst>
        </c:ser>
        <c:ser>
          <c:idx val="1"/>
          <c:order val="1"/>
          <c:tx>
            <c:strRef>
              <c:f>'SCE Correlation'!$C$27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'SCE Correlation'!$A$28:$A$43</c:f>
              <c:numCache>
                <c:formatCode>[$-409]d\-mmm;@</c:formatCode>
                <c:ptCount val="16"/>
              </c:numCache>
            </c:numRef>
          </c:cat>
          <c:val>
            <c:numRef>
              <c:f>'SCE Correlation'!$C$28:$C$43</c:f>
              <c:numCache>
                <c:formatCode>#,##0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2B-44A0-8023-962B5D1C1E1F}"/>
            </c:ext>
          </c:extLst>
        </c:ser>
        <c:ser>
          <c:idx val="2"/>
          <c:order val="2"/>
          <c:tx>
            <c:strRef>
              <c:f>'SCE Correlation'!$D$27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'SCE Correlation'!$A$28:$A$43</c:f>
              <c:numCache>
                <c:formatCode>[$-409]d\-mmm;@</c:formatCode>
                <c:ptCount val="16"/>
              </c:numCache>
            </c:numRef>
          </c:cat>
          <c:val>
            <c:numRef>
              <c:f>'SCE Correlation'!$D$28:$D$43</c:f>
              <c:numCache>
                <c:formatCode>#,##0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2B-44A0-8023-962B5D1C1E1F}"/>
            </c:ext>
          </c:extLst>
        </c:ser>
        <c:ser>
          <c:idx val="3"/>
          <c:order val="3"/>
          <c:tx>
            <c:strRef>
              <c:f>'SCE Correlation'!$E$27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'SCE Correlation'!$A$28:$A$43</c:f>
              <c:numCache>
                <c:formatCode>[$-409]d\-mmm;@</c:formatCode>
                <c:ptCount val="16"/>
              </c:numCache>
            </c:numRef>
          </c:cat>
          <c:val>
            <c:numRef>
              <c:f>'SCE Correlation'!$E$28:$E$43</c:f>
              <c:numCache>
                <c:formatCode>#,##0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92B-44A0-8023-962B5D1C1E1F}"/>
            </c:ext>
          </c:extLst>
        </c:ser>
        <c:ser>
          <c:idx val="4"/>
          <c:order val="4"/>
          <c:tx>
            <c:strRef>
              <c:f>'SCE Correlation'!$F$27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'SCE Correlation'!$A$28:$A$43</c:f>
              <c:numCache>
                <c:formatCode>[$-409]d\-mmm;@</c:formatCode>
                <c:ptCount val="16"/>
              </c:numCache>
            </c:numRef>
          </c:cat>
          <c:val>
            <c:numRef>
              <c:f>'SCE Correlation'!$F$28:$F$43</c:f>
              <c:numCache>
                <c:formatCode>#,##0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92B-44A0-8023-962B5D1C1E1F}"/>
            </c:ext>
          </c:extLst>
        </c:ser>
        <c:ser>
          <c:idx val="5"/>
          <c:order val="5"/>
          <c:tx>
            <c:strRef>
              <c:f>'SCE Correlation'!$G$27</c:f>
              <c:strCache>
                <c:ptCount val="1"/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'SCE Correlation'!$A$28:$A$43</c:f>
              <c:numCache>
                <c:formatCode>[$-409]d\-mmm;@</c:formatCode>
                <c:ptCount val="16"/>
              </c:numCache>
            </c:numRef>
          </c:cat>
          <c:val>
            <c:numRef>
              <c:f>'SCE Correlation'!$G$28:$G$43</c:f>
              <c:numCache>
                <c:formatCode>#,##0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92B-44A0-8023-962B5D1C1E1F}"/>
            </c:ext>
          </c:extLst>
        </c:ser>
        <c:ser>
          <c:idx val="6"/>
          <c:order val="6"/>
          <c:tx>
            <c:strRef>
              <c:f>'SCE Correlation'!$H$27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'SCE Correlation'!$A$28:$A$43</c:f>
              <c:numCache>
                <c:formatCode>[$-409]d\-mmm;@</c:formatCode>
                <c:ptCount val="16"/>
              </c:numCache>
            </c:numRef>
          </c:cat>
          <c:val>
            <c:numRef>
              <c:f>'SCE Correlation'!$H$28:$H$43</c:f>
              <c:numCache>
                <c:formatCode>#,##0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92B-44A0-8023-962B5D1C1E1F}"/>
            </c:ext>
          </c:extLst>
        </c:ser>
        <c:ser>
          <c:idx val="7"/>
          <c:order val="7"/>
          <c:tx>
            <c:strRef>
              <c:f>'SCE Correlation'!$I$27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'SCE Correlation'!$A$28:$A$43</c:f>
              <c:numCache>
                <c:formatCode>[$-409]d\-mmm;@</c:formatCode>
                <c:ptCount val="16"/>
              </c:numCache>
            </c:numRef>
          </c:cat>
          <c:val>
            <c:numRef>
              <c:f>'SCE Correlation'!$I$28:$I$43</c:f>
              <c:numCache>
                <c:formatCode>#,##0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2B-44A0-8023-962B5D1C1E1F}"/>
            </c:ext>
          </c:extLst>
        </c:ser>
        <c:ser>
          <c:idx val="8"/>
          <c:order val="8"/>
          <c:tx>
            <c:strRef>
              <c:f>'SCE Correlation'!$J$27</c:f>
              <c:strCache>
                <c:ptCount val="1"/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'SCE Correlation'!$A$28:$A$43</c:f>
              <c:numCache>
                <c:formatCode>[$-409]d\-mmm;@</c:formatCode>
                <c:ptCount val="16"/>
              </c:numCache>
            </c:numRef>
          </c:cat>
          <c:val>
            <c:numRef>
              <c:f>'SCE Correlation'!$J$28:$J$43</c:f>
              <c:numCache>
                <c:formatCode>#,##0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92B-44A0-8023-962B5D1C1E1F}"/>
            </c:ext>
          </c:extLst>
        </c:ser>
        <c:ser>
          <c:idx val="9"/>
          <c:order val="9"/>
          <c:tx>
            <c:strRef>
              <c:f>'SCE Correlation'!$K$27</c:f>
              <c:strCache>
                <c:ptCount val="1"/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'SCE Correlation'!$A$28:$A$43</c:f>
              <c:numCache>
                <c:formatCode>[$-409]d\-mmm;@</c:formatCode>
                <c:ptCount val="16"/>
              </c:numCache>
            </c:numRef>
          </c:cat>
          <c:val>
            <c:numRef>
              <c:f>'SCE Correlation'!$K$28:$K$43</c:f>
              <c:numCache>
                <c:formatCode>#,##0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92B-44A0-8023-962B5D1C1E1F}"/>
            </c:ext>
          </c:extLst>
        </c:ser>
        <c:ser>
          <c:idx val="10"/>
          <c:order val="10"/>
          <c:tx>
            <c:strRef>
              <c:f>'SCE Correlation'!$L$27</c:f>
              <c:strCache>
                <c:ptCount val="1"/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'SCE Correlation'!$A$28:$A$43</c:f>
              <c:numCache>
                <c:formatCode>[$-409]d\-mmm;@</c:formatCode>
                <c:ptCount val="16"/>
              </c:numCache>
            </c:numRef>
          </c:cat>
          <c:val>
            <c:numRef>
              <c:f>'SCE Correlation'!$L$28:$L$43</c:f>
              <c:numCache>
                <c:formatCode>#,##0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92B-44A0-8023-962B5D1C1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2572703"/>
        <c:axId val="2092573119"/>
      </c:lineChart>
      <c:catAx>
        <c:axId val="2092572703"/>
        <c:scaling>
          <c:orientation val="minMax"/>
        </c:scaling>
        <c:delete val="0"/>
        <c:axPos val="b"/>
        <c:numFmt formatCode="[$-409]d\-mmm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2573119"/>
        <c:crosses val="autoZero"/>
        <c:auto val="1"/>
        <c:lblAlgn val="ctr"/>
        <c:lblOffset val="100"/>
        <c:noMultiLvlLbl val="1"/>
      </c:catAx>
      <c:valAx>
        <c:axId val="2092573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2572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745632666133462E-2"/>
          <c:y val="2.5428331875182269E-2"/>
          <c:w val="0.90725436733386655"/>
          <c:h val="0.6423224701079032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'Well #1'!$A$8:$A$39</c:f>
              <c:numCache>
                <c:formatCode>[$-409]d\-mmm;@</c:formatCode>
                <c:ptCount val="32"/>
                <c:pt idx="0">
                  <c:v>44341</c:v>
                </c:pt>
                <c:pt idx="1">
                  <c:v>44348</c:v>
                </c:pt>
                <c:pt idx="2">
                  <c:v>44355</c:v>
                </c:pt>
                <c:pt idx="3">
                  <c:v>44362</c:v>
                </c:pt>
                <c:pt idx="4">
                  <c:v>44369</c:v>
                </c:pt>
                <c:pt idx="5">
                  <c:v>44376</c:v>
                </c:pt>
                <c:pt idx="6">
                  <c:v>44383</c:v>
                </c:pt>
                <c:pt idx="7">
                  <c:v>44390</c:v>
                </c:pt>
                <c:pt idx="8">
                  <c:v>44397</c:v>
                </c:pt>
                <c:pt idx="9">
                  <c:v>44404</c:v>
                </c:pt>
                <c:pt idx="10">
                  <c:v>44411</c:v>
                </c:pt>
                <c:pt idx="11">
                  <c:v>44418</c:v>
                </c:pt>
                <c:pt idx="12">
                  <c:v>44425</c:v>
                </c:pt>
                <c:pt idx="13">
                  <c:v>44432</c:v>
                </c:pt>
                <c:pt idx="14">
                  <c:v>44439</c:v>
                </c:pt>
                <c:pt idx="15">
                  <c:v>44446</c:v>
                </c:pt>
                <c:pt idx="16">
                  <c:v>44453</c:v>
                </c:pt>
                <c:pt idx="17">
                  <c:v>44460</c:v>
                </c:pt>
                <c:pt idx="18">
                  <c:v>44466</c:v>
                </c:pt>
                <c:pt idx="19">
                  <c:v>44474</c:v>
                </c:pt>
                <c:pt idx="20">
                  <c:v>44481</c:v>
                </c:pt>
                <c:pt idx="21">
                  <c:v>44488</c:v>
                </c:pt>
                <c:pt idx="22">
                  <c:v>44495</c:v>
                </c:pt>
                <c:pt idx="23">
                  <c:v>44502</c:v>
                </c:pt>
                <c:pt idx="24">
                  <c:v>44509</c:v>
                </c:pt>
                <c:pt idx="25">
                  <c:v>44516</c:v>
                </c:pt>
                <c:pt idx="26">
                  <c:v>44523</c:v>
                </c:pt>
                <c:pt idx="27">
                  <c:v>44530</c:v>
                </c:pt>
                <c:pt idx="28">
                  <c:v>44537</c:v>
                </c:pt>
                <c:pt idx="29">
                  <c:v>44544</c:v>
                </c:pt>
                <c:pt idx="30">
                  <c:v>44551</c:v>
                </c:pt>
                <c:pt idx="31">
                  <c:v>44565</c:v>
                </c:pt>
              </c:numCache>
            </c:numRef>
          </c:cat>
          <c:val>
            <c:numRef>
              <c:f>'Well #1'!$F$8:$F$39</c:f>
              <c:numCache>
                <c:formatCode>#,##0</c:formatCode>
                <c:ptCount val="32"/>
                <c:pt idx="0">
                  <c:v>32013.571428571428</c:v>
                </c:pt>
                <c:pt idx="1">
                  <c:v>28521.428571428572</c:v>
                </c:pt>
                <c:pt idx="2">
                  <c:v>28892.857142857141</c:v>
                </c:pt>
                <c:pt idx="3">
                  <c:v>28675.714285714286</c:v>
                </c:pt>
                <c:pt idx="4">
                  <c:v>27878.571428571428</c:v>
                </c:pt>
                <c:pt idx="5">
                  <c:v>7057.1428571428569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55655</c:v>
                </c:pt>
                <c:pt idx="12">
                  <c:v>48685.714285714283</c:v>
                </c:pt>
                <c:pt idx="13">
                  <c:v>13808.571428571429</c:v>
                </c:pt>
                <c:pt idx="14">
                  <c:v>520</c:v>
                </c:pt>
                <c:pt idx="15">
                  <c:v>0</c:v>
                </c:pt>
                <c:pt idx="16">
                  <c:v>6391.4285714285716</c:v>
                </c:pt>
                <c:pt idx="17">
                  <c:v>5112.8571428571431</c:v>
                </c:pt>
                <c:pt idx="18">
                  <c:v>56.666666666666664</c:v>
                </c:pt>
                <c:pt idx="19">
                  <c:v>0</c:v>
                </c:pt>
                <c:pt idx="20">
                  <c:v>17465.714285714286</c:v>
                </c:pt>
                <c:pt idx="21">
                  <c:v>18145.714285714286</c:v>
                </c:pt>
                <c:pt idx="22">
                  <c:v>17285.714285714286</c:v>
                </c:pt>
                <c:pt idx="23">
                  <c:v>32274.285714285714</c:v>
                </c:pt>
                <c:pt idx="24">
                  <c:v>32631.428571428572</c:v>
                </c:pt>
                <c:pt idx="25">
                  <c:v>0</c:v>
                </c:pt>
                <c:pt idx="26">
                  <c:v>0</c:v>
                </c:pt>
                <c:pt idx="27">
                  <c:v>56854.285714285717</c:v>
                </c:pt>
                <c:pt idx="28">
                  <c:v>48292.857142857145</c:v>
                </c:pt>
                <c:pt idx="29">
                  <c:v>16942.857142857141</c:v>
                </c:pt>
                <c:pt idx="30">
                  <c:v>17912.857142857141</c:v>
                </c:pt>
                <c:pt idx="31">
                  <c:v>20863.071428571428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AD-4366-AA58-A41A27871E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534239"/>
        <c:axId val="2102547967"/>
      </c:lineChart>
      <c:dateAx>
        <c:axId val="2102534239"/>
        <c:scaling>
          <c:orientation val="minMax"/>
        </c:scaling>
        <c:delete val="0"/>
        <c:axPos val="b"/>
        <c:numFmt formatCode="[$-409]d\-mmm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547967"/>
        <c:crosses val="autoZero"/>
        <c:auto val="0"/>
        <c:lblOffset val="100"/>
        <c:baseTimeUnit val="days"/>
      </c:dateAx>
      <c:valAx>
        <c:axId val="2102547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25342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13727034120735"/>
          <c:y val="0.1929152085156022"/>
          <c:w val="0.84196084864391951"/>
          <c:h val="0.6442683727034120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'Well #2'!$A$8:$A$39</c:f>
              <c:numCache>
                <c:formatCode>[$-409]d\-mmm;@</c:formatCode>
                <c:ptCount val="32"/>
                <c:pt idx="0">
                  <c:v>44341</c:v>
                </c:pt>
                <c:pt idx="1">
                  <c:v>44348</c:v>
                </c:pt>
                <c:pt idx="2">
                  <c:v>44355</c:v>
                </c:pt>
                <c:pt idx="3">
                  <c:v>44362</c:v>
                </c:pt>
                <c:pt idx="4">
                  <c:v>44369</c:v>
                </c:pt>
                <c:pt idx="5">
                  <c:v>44376</c:v>
                </c:pt>
                <c:pt idx="6">
                  <c:v>44383</c:v>
                </c:pt>
                <c:pt idx="7">
                  <c:v>44390</c:v>
                </c:pt>
                <c:pt idx="8">
                  <c:v>44397</c:v>
                </c:pt>
                <c:pt idx="9">
                  <c:v>44404</c:v>
                </c:pt>
                <c:pt idx="10">
                  <c:v>44411</c:v>
                </c:pt>
                <c:pt idx="11">
                  <c:v>44418</c:v>
                </c:pt>
                <c:pt idx="12">
                  <c:v>44425</c:v>
                </c:pt>
                <c:pt idx="13">
                  <c:v>44432</c:v>
                </c:pt>
                <c:pt idx="14">
                  <c:v>44439</c:v>
                </c:pt>
                <c:pt idx="15">
                  <c:v>44446</c:v>
                </c:pt>
                <c:pt idx="16">
                  <c:v>44453</c:v>
                </c:pt>
                <c:pt idx="17">
                  <c:v>44460</c:v>
                </c:pt>
                <c:pt idx="18">
                  <c:v>44466</c:v>
                </c:pt>
                <c:pt idx="19">
                  <c:v>44474</c:v>
                </c:pt>
                <c:pt idx="20">
                  <c:v>44481</c:v>
                </c:pt>
                <c:pt idx="21">
                  <c:v>44488</c:v>
                </c:pt>
                <c:pt idx="22">
                  <c:v>44495</c:v>
                </c:pt>
                <c:pt idx="23">
                  <c:v>44502</c:v>
                </c:pt>
                <c:pt idx="24">
                  <c:v>44509</c:v>
                </c:pt>
                <c:pt idx="25">
                  <c:v>44516</c:v>
                </c:pt>
                <c:pt idx="26">
                  <c:v>44523</c:v>
                </c:pt>
                <c:pt idx="27">
                  <c:v>44530</c:v>
                </c:pt>
                <c:pt idx="28">
                  <c:v>44537</c:v>
                </c:pt>
                <c:pt idx="29">
                  <c:v>44544</c:v>
                </c:pt>
                <c:pt idx="30">
                  <c:v>44551</c:v>
                </c:pt>
                <c:pt idx="31">
                  <c:v>44565</c:v>
                </c:pt>
              </c:numCache>
            </c:numRef>
          </c:cat>
          <c:val>
            <c:numRef>
              <c:f>'Well #2'!$F$8:$F$39</c:f>
              <c:numCache>
                <c:formatCode>#,##0</c:formatCode>
                <c:ptCount val="32"/>
                <c:pt idx="0">
                  <c:v>14900</c:v>
                </c:pt>
                <c:pt idx="1">
                  <c:v>11818.571428571429</c:v>
                </c:pt>
                <c:pt idx="2">
                  <c:v>11457.142857142857</c:v>
                </c:pt>
                <c:pt idx="3">
                  <c:v>10965.714285714286</c:v>
                </c:pt>
                <c:pt idx="4">
                  <c:v>10400</c:v>
                </c:pt>
                <c:pt idx="5">
                  <c:v>9991.4285714285706</c:v>
                </c:pt>
                <c:pt idx="6">
                  <c:v>9000</c:v>
                </c:pt>
                <c:pt idx="7">
                  <c:v>8191.4285714285716</c:v>
                </c:pt>
                <c:pt idx="8">
                  <c:v>7592.8571428571431</c:v>
                </c:pt>
                <c:pt idx="9">
                  <c:v>7320</c:v>
                </c:pt>
                <c:pt idx="10">
                  <c:v>8632.8571428571431</c:v>
                </c:pt>
                <c:pt idx="11">
                  <c:v>7825.7142857142853</c:v>
                </c:pt>
                <c:pt idx="12">
                  <c:v>7648.5714285714284</c:v>
                </c:pt>
                <c:pt idx="13">
                  <c:v>7540</c:v>
                </c:pt>
                <c:pt idx="14">
                  <c:v>7498.5714285714284</c:v>
                </c:pt>
                <c:pt idx="15">
                  <c:v>7278.5714285714284</c:v>
                </c:pt>
                <c:pt idx="16">
                  <c:v>7187.1428571428569</c:v>
                </c:pt>
                <c:pt idx="17">
                  <c:v>7134.2857142857147</c:v>
                </c:pt>
                <c:pt idx="18">
                  <c:v>7053.333333333333</c:v>
                </c:pt>
                <c:pt idx="19">
                  <c:v>13473.75</c:v>
                </c:pt>
                <c:pt idx="20">
                  <c:v>0</c:v>
                </c:pt>
                <c:pt idx="21">
                  <c:v>0</c:v>
                </c:pt>
                <c:pt idx="22">
                  <c:v>6595.7142857142853</c:v>
                </c:pt>
                <c:pt idx="23">
                  <c:v>6395.7142857142853</c:v>
                </c:pt>
                <c:pt idx="24">
                  <c:v>6192.8571428571431</c:v>
                </c:pt>
                <c:pt idx="25">
                  <c:v>5994.2857142857147</c:v>
                </c:pt>
                <c:pt idx="26">
                  <c:v>5802.8571428571431</c:v>
                </c:pt>
                <c:pt idx="27">
                  <c:v>5598.5714285714284</c:v>
                </c:pt>
                <c:pt idx="28">
                  <c:v>4378.5714285714284</c:v>
                </c:pt>
                <c:pt idx="29">
                  <c:v>7538.5714285714284</c:v>
                </c:pt>
                <c:pt idx="30">
                  <c:v>4194.2857142857147</c:v>
                </c:pt>
                <c:pt idx="31">
                  <c:v>5108.5714285714284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A9-440C-ACCD-FDD916DE5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3918959"/>
        <c:axId val="753920623"/>
      </c:lineChart>
      <c:dateAx>
        <c:axId val="753918959"/>
        <c:scaling>
          <c:orientation val="minMax"/>
        </c:scaling>
        <c:delete val="0"/>
        <c:axPos val="b"/>
        <c:numFmt formatCode="[$-409]d\-mmm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20623"/>
        <c:crosses val="autoZero"/>
        <c:auto val="1"/>
        <c:lblOffset val="100"/>
        <c:baseTimeUnit val="days"/>
      </c:dateAx>
      <c:valAx>
        <c:axId val="753920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18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13727034120735"/>
          <c:y val="0.1929152085156022"/>
          <c:w val="0.84196084864391951"/>
          <c:h val="0.64426837270341208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'Well #3'!$A$8:$A$39</c:f>
              <c:numCache>
                <c:formatCode>[$-409]d\-mmm;@</c:formatCode>
                <c:ptCount val="32"/>
                <c:pt idx="0">
                  <c:v>44341</c:v>
                </c:pt>
                <c:pt idx="1">
                  <c:v>44348</c:v>
                </c:pt>
                <c:pt idx="2">
                  <c:v>44355</c:v>
                </c:pt>
                <c:pt idx="3">
                  <c:v>44362</c:v>
                </c:pt>
                <c:pt idx="4">
                  <c:v>44369</c:v>
                </c:pt>
                <c:pt idx="5">
                  <c:v>44376</c:v>
                </c:pt>
                <c:pt idx="6">
                  <c:v>44383</c:v>
                </c:pt>
                <c:pt idx="7">
                  <c:v>44390</c:v>
                </c:pt>
                <c:pt idx="8">
                  <c:v>44397</c:v>
                </c:pt>
                <c:pt idx="9">
                  <c:v>44404</c:v>
                </c:pt>
                <c:pt idx="10">
                  <c:v>44411</c:v>
                </c:pt>
                <c:pt idx="11">
                  <c:v>44418</c:v>
                </c:pt>
                <c:pt idx="12">
                  <c:v>44425</c:v>
                </c:pt>
                <c:pt idx="13">
                  <c:v>44432</c:v>
                </c:pt>
                <c:pt idx="14">
                  <c:v>44439</c:v>
                </c:pt>
                <c:pt idx="15">
                  <c:v>44446</c:v>
                </c:pt>
                <c:pt idx="16">
                  <c:v>44453</c:v>
                </c:pt>
                <c:pt idx="17">
                  <c:v>44460</c:v>
                </c:pt>
                <c:pt idx="18">
                  <c:v>44466</c:v>
                </c:pt>
                <c:pt idx="19">
                  <c:v>44474</c:v>
                </c:pt>
                <c:pt idx="20">
                  <c:v>44481</c:v>
                </c:pt>
                <c:pt idx="21">
                  <c:v>44488</c:v>
                </c:pt>
                <c:pt idx="22">
                  <c:v>44495</c:v>
                </c:pt>
                <c:pt idx="23">
                  <c:v>44502</c:v>
                </c:pt>
                <c:pt idx="24">
                  <c:v>44509</c:v>
                </c:pt>
                <c:pt idx="25">
                  <c:v>44516</c:v>
                </c:pt>
                <c:pt idx="26">
                  <c:v>44523</c:v>
                </c:pt>
                <c:pt idx="27">
                  <c:v>44530</c:v>
                </c:pt>
                <c:pt idx="28">
                  <c:v>44537</c:v>
                </c:pt>
                <c:pt idx="29">
                  <c:v>44544</c:v>
                </c:pt>
                <c:pt idx="30">
                  <c:v>44551</c:v>
                </c:pt>
                <c:pt idx="31">
                  <c:v>44565</c:v>
                </c:pt>
              </c:numCache>
            </c:numRef>
          </c:cat>
          <c:val>
            <c:numRef>
              <c:f>'Well #3'!$F$8:$F$39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177454.25</c:v>
                </c:pt>
                <c:pt idx="20">
                  <c:v>11808</c:v>
                </c:pt>
                <c:pt idx="21">
                  <c:v>10971.428571428571</c:v>
                </c:pt>
                <c:pt idx="22">
                  <c:v>10610</c:v>
                </c:pt>
                <c:pt idx="23">
                  <c:v>10384.285714285714</c:v>
                </c:pt>
                <c:pt idx="24">
                  <c:v>9087.1428571428569</c:v>
                </c:pt>
                <c:pt idx="25">
                  <c:v>8461.4285714285706</c:v>
                </c:pt>
                <c:pt idx="26">
                  <c:v>8711.4285714285706</c:v>
                </c:pt>
                <c:pt idx="27">
                  <c:v>8635.7142857142862</c:v>
                </c:pt>
                <c:pt idx="28">
                  <c:v>9214.2857142857138</c:v>
                </c:pt>
                <c:pt idx="29">
                  <c:v>9895.7142857142862</c:v>
                </c:pt>
                <c:pt idx="30">
                  <c:v>7737.1428571428569</c:v>
                </c:pt>
                <c:pt idx="31">
                  <c:v>9602.1428571428569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EA-4B3A-A617-E93F218A0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3918959"/>
        <c:axId val="753920623"/>
      </c:lineChart>
      <c:dateAx>
        <c:axId val="753918959"/>
        <c:scaling>
          <c:orientation val="minMax"/>
        </c:scaling>
        <c:delete val="0"/>
        <c:axPos val="b"/>
        <c:numFmt formatCode="[$-409]d\-mmm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20623"/>
        <c:crosses val="autoZero"/>
        <c:auto val="1"/>
        <c:lblOffset val="100"/>
        <c:baseTimeUnit val="days"/>
      </c:dateAx>
      <c:valAx>
        <c:axId val="753920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3918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'Well #7'!$A$7:$A$39</c:f>
              <c:numCache>
                <c:formatCode>[$-409]d\-mmm;@</c:formatCode>
                <c:ptCount val="33"/>
                <c:pt idx="0">
                  <c:v>44327</c:v>
                </c:pt>
                <c:pt idx="1">
                  <c:v>44341</c:v>
                </c:pt>
                <c:pt idx="2">
                  <c:v>44348</c:v>
                </c:pt>
                <c:pt idx="3">
                  <c:v>44355</c:v>
                </c:pt>
                <c:pt idx="4">
                  <c:v>44362</c:v>
                </c:pt>
                <c:pt idx="5">
                  <c:v>44369</c:v>
                </c:pt>
                <c:pt idx="6">
                  <c:v>44376</c:v>
                </c:pt>
                <c:pt idx="7">
                  <c:v>44383</c:v>
                </c:pt>
                <c:pt idx="8">
                  <c:v>44390</c:v>
                </c:pt>
                <c:pt idx="9">
                  <c:v>44397</c:v>
                </c:pt>
                <c:pt idx="10">
                  <c:v>44404</c:v>
                </c:pt>
                <c:pt idx="11">
                  <c:v>44411</c:v>
                </c:pt>
                <c:pt idx="12">
                  <c:v>44418</c:v>
                </c:pt>
                <c:pt idx="13">
                  <c:v>44425</c:v>
                </c:pt>
                <c:pt idx="14">
                  <c:v>44432</c:v>
                </c:pt>
                <c:pt idx="15">
                  <c:v>44439</c:v>
                </c:pt>
                <c:pt idx="16">
                  <c:v>44446</c:v>
                </c:pt>
                <c:pt idx="17">
                  <c:v>44453</c:v>
                </c:pt>
                <c:pt idx="18">
                  <c:v>44460</c:v>
                </c:pt>
                <c:pt idx="19">
                  <c:v>44466</c:v>
                </c:pt>
                <c:pt idx="20">
                  <c:v>44474</c:v>
                </c:pt>
                <c:pt idx="21">
                  <c:v>44481</c:v>
                </c:pt>
                <c:pt idx="22">
                  <c:v>44488</c:v>
                </c:pt>
                <c:pt idx="23">
                  <c:v>44495</c:v>
                </c:pt>
                <c:pt idx="24">
                  <c:v>44502</c:v>
                </c:pt>
                <c:pt idx="25">
                  <c:v>44509</c:v>
                </c:pt>
                <c:pt idx="26">
                  <c:v>44516</c:v>
                </c:pt>
                <c:pt idx="27">
                  <c:v>44523</c:v>
                </c:pt>
                <c:pt idx="28">
                  <c:v>44530</c:v>
                </c:pt>
                <c:pt idx="29">
                  <c:v>44537</c:v>
                </c:pt>
                <c:pt idx="30">
                  <c:v>44544</c:v>
                </c:pt>
                <c:pt idx="31">
                  <c:v>44551</c:v>
                </c:pt>
                <c:pt idx="32">
                  <c:v>44565</c:v>
                </c:pt>
              </c:numCache>
            </c:numRef>
          </c:cat>
          <c:val>
            <c:numRef>
              <c:f>'Well #7'!$F$7:$F$39</c:f>
              <c:numCache>
                <c:formatCode>#,##0</c:formatCode>
                <c:ptCount val="33"/>
                <c:pt idx="1">
                  <c:v>3990.7142857142858</c:v>
                </c:pt>
                <c:pt idx="2">
                  <c:v>3725.7142857142858</c:v>
                </c:pt>
                <c:pt idx="3">
                  <c:v>3814.2857142857142</c:v>
                </c:pt>
                <c:pt idx="4">
                  <c:v>3601.4285714285716</c:v>
                </c:pt>
                <c:pt idx="5">
                  <c:v>3438.5714285714284</c:v>
                </c:pt>
                <c:pt idx="6">
                  <c:v>2782.8571428571427</c:v>
                </c:pt>
                <c:pt idx="7">
                  <c:v>3780</c:v>
                </c:pt>
                <c:pt idx="8">
                  <c:v>2998.5714285714284</c:v>
                </c:pt>
                <c:pt idx="9">
                  <c:v>2117.1428571428573</c:v>
                </c:pt>
                <c:pt idx="10">
                  <c:v>4885.7142857142853</c:v>
                </c:pt>
                <c:pt idx="11">
                  <c:v>3414.2857142857142</c:v>
                </c:pt>
                <c:pt idx="12">
                  <c:v>4207.1428571428569</c:v>
                </c:pt>
                <c:pt idx="13">
                  <c:v>3131.4285714285716</c:v>
                </c:pt>
                <c:pt idx="14">
                  <c:v>3620</c:v>
                </c:pt>
                <c:pt idx="15">
                  <c:v>3152.8571428571427</c:v>
                </c:pt>
                <c:pt idx="16">
                  <c:v>2957.1428571428573</c:v>
                </c:pt>
                <c:pt idx="17">
                  <c:v>4177.1428571428569</c:v>
                </c:pt>
                <c:pt idx="18">
                  <c:v>2698.5714285714284</c:v>
                </c:pt>
                <c:pt idx="19">
                  <c:v>3273.3333333333335</c:v>
                </c:pt>
                <c:pt idx="20">
                  <c:v>3515</c:v>
                </c:pt>
                <c:pt idx="21">
                  <c:v>3861.4285714285716</c:v>
                </c:pt>
                <c:pt idx="22">
                  <c:v>2674.2857142857142</c:v>
                </c:pt>
                <c:pt idx="23">
                  <c:v>4101.4285714285716</c:v>
                </c:pt>
                <c:pt idx="24">
                  <c:v>3168.5714285714284</c:v>
                </c:pt>
                <c:pt idx="25">
                  <c:v>1680</c:v>
                </c:pt>
                <c:pt idx="26">
                  <c:v>3667.1428571428573</c:v>
                </c:pt>
                <c:pt idx="27">
                  <c:v>3538.5714285714284</c:v>
                </c:pt>
                <c:pt idx="28">
                  <c:v>4608.5714285714284</c:v>
                </c:pt>
                <c:pt idx="29">
                  <c:v>7348.5714285714284</c:v>
                </c:pt>
                <c:pt idx="30">
                  <c:v>6018.5714285714284</c:v>
                </c:pt>
                <c:pt idx="31">
                  <c:v>1324.2857142857142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FC-4C90-98F0-97D457076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7979248"/>
        <c:axId val="377982160"/>
      </c:lineChart>
      <c:dateAx>
        <c:axId val="377979248"/>
        <c:scaling>
          <c:orientation val="minMax"/>
        </c:scaling>
        <c:delete val="0"/>
        <c:axPos val="b"/>
        <c:numFmt formatCode="[$-409]d\-mmm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982160"/>
        <c:crosses val="autoZero"/>
        <c:auto val="1"/>
        <c:lblOffset val="100"/>
        <c:baseTimeUnit val="days"/>
      </c:dateAx>
      <c:valAx>
        <c:axId val="37798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797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'Well #11'!$A$8:$A$39</c:f>
              <c:numCache>
                <c:formatCode>[$-409]d\-mmm;@</c:formatCode>
                <c:ptCount val="32"/>
                <c:pt idx="0">
                  <c:v>44341</c:v>
                </c:pt>
                <c:pt idx="1">
                  <c:v>44348</c:v>
                </c:pt>
                <c:pt idx="2">
                  <c:v>44355</c:v>
                </c:pt>
                <c:pt idx="3">
                  <c:v>44362</c:v>
                </c:pt>
                <c:pt idx="4">
                  <c:v>44369</c:v>
                </c:pt>
                <c:pt idx="5">
                  <c:v>44376</c:v>
                </c:pt>
                <c:pt idx="6">
                  <c:v>44383</c:v>
                </c:pt>
                <c:pt idx="7">
                  <c:v>44390</c:v>
                </c:pt>
                <c:pt idx="8">
                  <c:v>44397</c:v>
                </c:pt>
                <c:pt idx="9">
                  <c:v>44404</c:v>
                </c:pt>
                <c:pt idx="10">
                  <c:v>44411</c:v>
                </c:pt>
                <c:pt idx="11">
                  <c:v>44418</c:v>
                </c:pt>
                <c:pt idx="12">
                  <c:v>44425</c:v>
                </c:pt>
                <c:pt idx="13">
                  <c:v>44432</c:v>
                </c:pt>
                <c:pt idx="14">
                  <c:v>44439</c:v>
                </c:pt>
                <c:pt idx="15">
                  <c:v>44446</c:v>
                </c:pt>
                <c:pt idx="16">
                  <c:v>44453</c:v>
                </c:pt>
                <c:pt idx="17">
                  <c:v>44460</c:v>
                </c:pt>
                <c:pt idx="18">
                  <c:v>44466</c:v>
                </c:pt>
                <c:pt idx="19">
                  <c:v>44474</c:v>
                </c:pt>
                <c:pt idx="20">
                  <c:v>44481</c:v>
                </c:pt>
                <c:pt idx="21">
                  <c:v>44488</c:v>
                </c:pt>
                <c:pt idx="22">
                  <c:v>44495</c:v>
                </c:pt>
                <c:pt idx="23">
                  <c:v>44502</c:v>
                </c:pt>
                <c:pt idx="24">
                  <c:v>44509</c:v>
                </c:pt>
                <c:pt idx="25">
                  <c:v>44516</c:v>
                </c:pt>
                <c:pt idx="26">
                  <c:v>44523</c:v>
                </c:pt>
                <c:pt idx="27">
                  <c:v>44530</c:v>
                </c:pt>
                <c:pt idx="28">
                  <c:v>44537</c:v>
                </c:pt>
                <c:pt idx="29">
                  <c:v>44544</c:v>
                </c:pt>
                <c:pt idx="30">
                  <c:v>44551</c:v>
                </c:pt>
                <c:pt idx="31">
                  <c:v>44565</c:v>
                </c:pt>
              </c:numCache>
            </c:numRef>
          </c:cat>
          <c:val>
            <c:numRef>
              <c:f>'Well #11'!$F$8:$F$39</c:f>
              <c:numCache>
                <c:formatCode>#,##0</c:formatCode>
                <c:ptCount val="32"/>
                <c:pt idx="0">
                  <c:v>8312.1428571428569</c:v>
                </c:pt>
                <c:pt idx="1">
                  <c:v>7802.8571428571431</c:v>
                </c:pt>
                <c:pt idx="2">
                  <c:v>8628.5714285714294</c:v>
                </c:pt>
                <c:pt idx="3">
                  <c:v>9527.1428571428569</c:v>
                </c:pt>
                <c:pt idx="4">
                  <c:v>9088.5714285714294</c:v>
                </c:pt>
                <c:pt idx="5">
                  <c:v>9260</c:v>
                </c:pt>
                <c:pt idx="6">
                  <c:v>9500</c:v>
                </c:pt>
                <c:pt idx="7">
                  <c:v>9150</c:v>
                </c:pt>
                <c:pt idx="8">
                  <c:v>9452.8571428571431</c:v>
                </c:pt>
                <c:pt idx="9">
                  <c:v>8782.8571428571431</c:v>
                </c:pt>
                <c:pt idx="10">
                  <c:v>10901.428571428571</c:v>
                </c:pt>
                <c:pt idx="11">
                  <c:v>9737.1428571428569</c:v>
                </c:pt>
                <c:pt idx="12">
                  <c:v>9008.5714285714294</c:v>
                </c:pt>
                <c:pt idx="13">
                  <c:v>8761.4285714285706</c:v>
                </c:pt>
                <c:pt idx="14">
                  <c:v>9815.7142857142862</c:v>
                </c:pt>
                <c:pt idx="15">
                  <c:v>9169</c:v>
                </c:pt>
                <c:pt idx="16">
                  <c:v>11058.142857142857</c:v>
                </c:pt>
                <c:pt idx="17">
                  <c:v>11466.571428571429</c:v>
                </c:pt>
                <c:pt idx="18">
                  <c:v>11426.833333333334</c:v>
                </c:pt>
                <c:pt idx="19">
                  <c:v>11409.875</c:v>
                </c:pt>
                <c:pt idx="20">
                  <c:v>11366.714285714286</c:v>
                </c:pt>
                <c:pt idx="21">
                  <c:v>11366.142857142857</c:v>
                </c:pt>
                <c:pt idx="22">
                  <c:v>11200.142857142857</c:v>
                </c:pt>
                <c:pt idx="23">
                  <c:v>11494.714285714286</c:v>
                </c:pt>
                <c:pt idx="24">
                  <c:v>11323.142857142857</c:v>
                </c:pt>
                <c:pt idx="25">
                  <c:v>11279.142857142857</c:v>
                </c:pt>
                <c:pt idx="26">
                  <c:v>11233.714285714286</c:v>
                </c:pt>
                <c:pt idx="27">
                  <c:v>11225.857142857143</c:v>
                </c:pt>
                <c:pt idx="28">
                  <c:v>11796.571428571429</c:v>
                </c:pt>
                <c:pt idx="29">
                  <c:v>10926.285714285714</c:v>
                </c:pt>
                <c:pt idx="30">
                  <c:v>11002.285714285714</c:v>
                </c:pt>
                <c:pt idx="31">
                  <c:v>11344.714285714286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01-4FEE-8C63-986E1DE110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260335"/>
        <c:axId val="2103250351"/>
      </c:lineChart>
      <c:dateAx>
        <c:axId val="2103260335"/>
        <c:scaling>
          <c:orientation val="minMax"/>
        </c:scaling>
        <c:delete val="0"/>
        <c:axPos val="b"/>
        <c:numFmt formatCode="[$-409]d\-mmm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250351"/>
        <c:crosses val="autoZero"/>
        <c:auto val="1"/>
        <c:lblOffset val="100"/>
        <c:baseTimeUnit val="days"/>
      </c:dateAx>
      <c:valAx>
        <c:axId val="2103250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3260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'Well #12'!$A$8:$A$39</c:f>
              <c:numCache>
                <c:formatCode>[$-409]d\-mmm;@</c:formatCode>
                <c:ptCount val="32"/>
                <c:pt idx="0">
                  <c:v>44341</c:v>
                </c:pt>
                <c:pt idx="1">
                  <c:v>44348</c:v>
                </c:pt>
                <c:pt idx="2">
                  <c:v>44355</c:v>
                </c:pt>
                <c:pt idx="3">
                  <c:v>44362</c:v>
                </c:pt>
                <c:pt idx="4">
                  <c:v>44369</c:v>
                </c:pt>
                <c:pt idx="5">
                  <c:v>44376</c:v>
                </c:pt>
                <c:pt idx="6">
                  <c:v>44383</c:v>
                </c:pt>
                <c:pt idx="7">
                  <c:v>44390</c:v>
                </c:pt>
                <c:pt idx="8">
                  <c:v>44397</c:v>
                </c:pt>
                <c:pt idx="9">
                  <c:v>44404</c:v>
                </c:pt>
                <c:pt idx="10">
                  <c:v>44411</c:v>
                </c:pt>
                <c:pt idx="11">
                  <c:v>44418</c:v>
                </c:pt>
                <c:pt idx="12">
                  <c:v>44425</c:v>
                </c:pt>
                <c:pt idx="13">
                  <c:v>44432</c:v>
                </c:pt>
                <c:pt idx="14">
                  <c:v>44439</c:v>
                </c:pt>
                <c:pt idx="15">
                  <c:v>44446</c:v>
                </c:pt>
                <c:pt idx="16">
                  <c:v>44453</c:v>
                </c:pt>
                <c:pt idx="17">
                  <c:v>44460</c:v>
                </c:pt>
                <c:pt idx="18">
                  <c:v>44466</c:v>
                </c:pt>
                <c:pt idx="19">
                  <c:v>44474</c:v>
                </c:pt>
                <c:pt idx="20">
                  <c:v>44481</c:v>
                </c:pt>
                <c:pt idx="21">
                  <c:v>44488</c:v>
                </c:pt>
                <c:pt idx="22">
                  <c:v>44495</c:v>
                </c:pt>
                <c:pt idx="23">
                  <c:v>44502</c:v>
                </c:pt>
                <c:pt idx="24">
                  <c:v>44509</c:v>
                </c:pt>
                <c:pt idx="25">
                  <c:v>44516</c:v>
                </c:pt>
                <c:pt idx="26">
                  <c:v>44523</c:v>
                </c:pt>
                <c:pt idx="27">
                  <c:v>44530</c:v>
                </c:pt>
                <c:pt idx="28">
                  <c:v>44537</c:v>
                </c:pt>
                <c:pt idx="29">
                  <c:v>44544</c:v>
                </c:pt>
                <c:pt idx="30">
                  <c:v>44551</c:v>
                </c:pt>
                <c:pt idx="31">
                  <c:v>44565</c:v>
                </c:pt>
              </c:numCache>
            </c:numRef>
          </c:cat>
          <c:val>
            <c:numRef>
              <c:f>'Well #12'!$F$8:$F$39</c:f>
              <c:numCache>
                <c:formatCode>#,##0</c:formatCode>
                <c:ptCount val="32"/>
                <c:pt idx="0">
                  <c:v>12118.571428571429</c:v>
                </c:pt>
                <c:pt idx="1">
                  <c:v>12075.714285714286</c:v>
                </c:pt>
                <c:pt idx="2">
                  <c:v>12191.428571428571</c:v>
                </c:pt>
                <c:pt idx="3">
                  <c:v>12371.428571428571</c:v>
                </c:pt>
                <c:pt idx="4">
                  <c:v>12265.714285714286</c:v>
                </c:pt>
                <c:pt idx="5">
                  <c:v>11835.714285714286</c:v>
                </c:pt>
                <c:pt idx="6">
                  <c:v>11541.428571428571</c:v>
                </c:pt>
                <c:pt idx="7">
                  <c:v>11504.285714285714</c:v>
                </c:pt>
                <c:pt idx="8">
                  <c:v>11680</c:v>
                </c:pt>
                <c:pt idx="9">
                  <c:v>10412.857142857143</c:v>
                </c:pt>
                <c:pt idx="10">
                  <c:v>12582.857142857143</c:v>
                </c:pt>
                <c:pt idx="11">
                  <c:v>11868.571428571429</c:v>
                </c:pt>
                <c:pt idx="12">
                  <c:v>12431.428571428571</c:v>
                </c:pt>
                <c:pt idx="13">
                  <c:v>11420</c:v>
                </c:pt>
                <c:pt idx="14">
                  <c:v>11091.428571428571</c:v>
                </c:pt>
                <c:pt idx="15">
                  <c:v>11097.142857142857</c:v>
                </c:pt>
                <c:pt idx="16">
                  <c:v>11584.285714285714</c:v>
                </c:pt>
                <c:pt idx="17">
                  <c:v>11654.285714285714</c:v>
                </c:pt>
                <c:pt idx="18">
                  <c:v>11193.333333333334</c:v>
                </c:pt>
                <c:pt idx="19">
                  <c:v>11056.25</c:v>
                </c:pt>
                <c:pt idx="20">
                  <c:v>11594.285714285714</c:v>
                </c:pt>
                <c:pt idx="21">
                  <c:v>11524.285714285714</c:v>
                </c:pt>
                <c:pt idx="22">
                  <c:v>11527.142857142857</c:v>
                </c:pt>
                <c:pt idx="23">
                  <c:v>10701.428571428571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1928.5714285714287</c:v>
                </c:pt>
                <c:pt idx="28">
                  <c:v>20498.571428571428</c:v>
                </c:pt>
                <c:pt idx="29">
                  <c:v>18972.857142857141</c:v>
                </c:pt>
                <c:pt idx="30">
                  <c:v>14190</c:v>
                </c:pt>
                <c:pt idx="31">
                  <c:v>17531.428571428572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3-4A5B-A7AF-75E7DD1B2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8562207"/>
        <c:axId val="2078563871"/>
      </c:lineChart>
      <c:dateAx>
        <c:axId val="2078562207"/>
        <c:scaling>
          <c:orientation val="minMax"/>
        </c:scaling>
        <c:delete val="0"/>
        <c:axPos val="b"/>
        <c:numFmt formatCode="[$-409]d\-mmm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8563871"/>
        <c:crosses val="autoZero"/>
        <c:auto val="1"/>
        <c:lblOffset val="100"/>
        <c:baseTimeUnit val="days"/>
      </c:dateAx>
      <c:valAx>
        <c:axId val="2078563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85622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'Well #13'!$A$8:$A$39</c:f>
              <c:numCache>
                <c:formatCode>[$-409]d\-mmm;@</c:formatCode>
                <c:ptCount val="32"/>
                <c:pt idx="0">
                  <c:v>44341</c:v>
                </c:pt>
                <c:pt idx="1">
                  <c:v>44348</c:v>
                </c:pt>
                <c:pt idx="2">
                  <c:v>44355</c:v>
                </c:pt>
                <c:pt idx="3">
                  <c:v>44362</c:v>
                </c:pt>
                <c:pt idx="4">
                  <c:v>44369</c:v>
                </c:pt>
                <c:pt idx="5">
                  <c:v>44376</c:v>
                </c:pt>
                <c:pt idx="6">
                  <c:v>44383</c:v>
                </c:pt>
                <c:pt idx="7">
                  <c:v>44390</c:v>
                </c:pt>
                <c:pt idx="8">
                  <c:v>44397</c:v>
                </c:pt>
                <c:pt idx="9">
                  <c:v>44404</c:v>
                </c:pt>
                <c:pt idx="10">
                  <c:v>44411</c:v>
                </c:pt>
                <c:pt idx="11">
                  <c:v>44418</c:v>
                </c:pt>
                <c:pt idx="12">
                  <c:v>44425</c:v>
                </c:pt>
                <c:pt idx="13">
                  <c:v>44432</c:v>
                </c:pt>
                <c:pt idx="14">
                  <c:v>44439</c:v>
                </c:pt>
                <c:pt idx="15">
                  <c:v>44446</c:v>
                </c:pt>
                <c:pt idx="16">
                  <c:v>44453</c:v>
                </c:pt>
                <c:pt idx="17">
                  <c:v>44460</c:v>
                </c:pt>
                <c:pt idx="18">
                  <c:v>44466</c:v>
                </c:pt>
                <c:pt idx="19">
                  <c:v>44474</c:v>
                </c:pt>
                <c:pt idx="20">
                  <c:v>44481</c:v>
                </c:pt>
                <c:pt idx="21">
                  <c:v>44488</c:v>
                </c:pt>
                <c:pt idx="22">
                  <c:v>44495</c:v>
                </c:pt>
                <c:pt idx="23">
                  <c:v>44502</c:v>
                </c:pt>
                <c:pt idx="24">
                  <c:v>44509</c:v>
                </c:pt>
                <c:pt idx="25">
                  <c:v>44516</c:v>
                </c:pt>
                <c:pt idx="26">
                  <c:v>44523</c:v>
                </c:pt>
                <c:pt idx="27">
                  <c:v>44530</c:v>
                </c:pt>
                <c:pt idx="28">
                  <c:v>44537</c:v>
                </c:pt>
                <c:pt idx="29">
                  <c:v>44544</c:v>
                </c:pt>
                <c:pt idx="30">
                  <c:v>44551</c:v>
                </c:pt>
                <c:pt idx="31">
                  <c:v>44565</c:v>
                </c:pt>
              </c:numCache>
            </c:numRef>
          </c:cat>
          <c:val>
            <c:numRef>
              <c:f>'Well #13'!$F$8:$F$39</c:f>
              <c:numCache>
                <c:formatCode>#,##0</c:formatCode>
                <c:ptCount val="32"/>
                <c:pt idx="0">
                  <c:v>10770.714285714286</c:v>
                </c:pt>
                <c:pt idx="1">
                  <c:v>11301.428571428571</c:v>
                </c:pt>
                <c:pt idx="2">
                  <c:v>10917.142857142857</c:v>
                </c:pt>
                <c:pt idx="3">
                  <c:v>10987.142857142857</c:v>
                </c:pt>
                <c:pt idx="4">
                  <c:v>16585.714285714286</c:v>
                </c:pt>
                <c:pt idx="5">
                  <c:v>5221.4285714285716</c:v>
                </c:pt>
                <c:pt idx="6">
                  <c:v>10864.285714285714</c:v>
                </c:pt>
                <c:pt idx="7">
                  <c:v>9457.1428571428569</c:v>
                </c:pt>
                <c:pt idx="8">
                  <c:v>12191.428571428571</c:v>
                </c:pt>
                <c:pt idx="9">
                  <c:v>9907.1428571428569</c:v>
                </c:pt>
                <c:pt idx="10">
                  <c:v>10275.714285714286</c:v>
                </c:pt>
                <c:pt idx="11">
                  <c:v>12160</c:v>
                </c:pt>
                <c:pt idx="12">
                  <c:v>10778.571428571429</c:v>
                </c:pt>
                <c:pt idx="13">
                  <c:v>10742.857142857143</c:v>
                </c:pt>
                <c:pt idx="14">
                  <c:v>10670</c:v>
                </c:pt>
                <c:pt idx="15">
                  <c:v>10645.714285714286</c:v>
                </c:pt>
                <c:pt idx="16">
                  <c:v>10048.571428571429</c:v>
                </c:pt>
                <c:pt idx="17">
                  <c:v>11185.714285714286</c:v>
                </c:pt>
                <c:pt idx="18">
                  <c:v>10556.666666666666</c:v>
                </c:pt>
                <c:pt idx="19">
                  <c:v>10556.25</c:v>
                </c:pt>
                <c:pt idx="20">
                  <c:v>10254.285714285714</c:v>
                </c:pt>
                <c:pt idx="21">
                  <c:v>9835.7142857142862</c:v>
                </c:pt>
                <c:pt idx="22">
                  <c:v>9791.4285714285706</c:v>
                </c:pt>
                <c:pt idx="23">
                  <c:v>9871.4285714285706</c:v>
                </c:pt>
                <c:pt idx="24">
                  <c:v>9515.7142857142862</c:v>
                </c:pt>
                <c:pt idx="25">
                  <c:v>9998.5714285714294</c:v>
                </c:pt>
                <c:pt idx="26">
                  <c:v>9702.8571428571431</c:v>
                </c:pt>
                <c:pt idx="27">
                  <c:v>9748.5714285714294</c:v>
                </c:pt>
                <c:pt idx="28">
                  <c:v>10434.285714285714</c:v>
                </c:pt>
                <c:pt idx="29">
                  <c:v>11125.714285714286</c:v>
                </c:pt>
                <c:pt idx="30">
                  <c:v>8025.7142857142853</c:v>
                </c:pt>
                <c:pt idx="31">
                  <c:v>9997.1428571428569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5B-4751-AC22-6FCAF4418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5359551"/>
        <c:axId val="755355807"/>
      </c:lineChart>
      <c:dateAx>
        <c:axId val="755359551"/>
        <c:scaling>
          <c:orientation val="minMax"/>
        </c:scaling>
        <c:delete val="0"/>
        <c:axPos val="b"/>
        <c:numFmt formatCode="[$-409]d\-mmm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355807"/>
        <c:crosses val="autoZero"/>
        <c:auto val="1"/>
        <c:lblOffset val="100"/>
        <c:baseTimeUnit val="days"/>
      </c:dateAx>
      <c:valAx>
        <c:axId val="75535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3595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'Well #15'!$A$8:$A$39</c:f>
              <c:numCache>
                <c:formatCode>[$-409]d\-mmm;@</c:formatCode>
                <c:ptCount val="32"/>
                <c:pt idx="0">
                  <c:v>44341</c:v>
                </c:pt>
                <c:pt idx="1">
                  <c:v>44348</c:v>
                </c:pt>
                <c:pt idx="2">
                  <c:v>44355</c:v>
                </c:pt>
                <c:pt idx="3">
                  <c:v>44362</c:v>
                </c:pt>
                <c:pt idx="4">
                  <c:v>44369</c:v>
                </c:pt>
                <c:pt idx="5">
                  <c:v>44376</c:v>
                </c:pt>
                <c:pt idx="6">
                  <c:v>44383</c:v>
                </c:pt>
                <c:pt idx="7">
                  <c:v>44390</c:v>
                </c:pt>
                <c:pt idx="8">
                  <c:v>44397</c:v>
                </c:pt>
                <c:pt idx="9">
                  <c:v>44404</c:v>
                </c:pt>
                <c:pt idx="10">
                  <c:v>44411</c:v>
                </c:pt>
                <c:pt idx="11">
                  <c:v>44418</c:v>
                </c:pt>
                <c:pt idx="12">
                  <c:v>44425</c:v>
                </c:pt>
                <c:pt idx="13">
                  <c:v>44432</c:v>
                </c:pt>
                <c:pt idx="14">
                  <c:v>44439</c:v>
                </c:pt>
                <c:pt idx="15">
                  <c:v>44446</c:v>
                </c:pt>
                <c:pt idx="16">
                  <c:v>44453</c:v>
                </c:pt>
                <c:pt idx="17">
                  <c:v>44460</c:v>
                </c:pt>
                <c:pt idx="18">
                  <c:v>44466</c:v>
                </c:pt>
                <c:pt idx="19">
                  <c:v>44474</c:v>
                </c:pt>
                <c:pt idx="20">
                  <c:v>44481</c:v>
                </c:pt>
                <c:pt idx="21">
                  <c:v>44488</c:v>
                </c:pt>
                <c:pt idx="22">
                  <c:v>44495</c:v>
                </c:pt>
                <c:pt idx="23">
                  <c:v>44502</c:v>
                </c:pt>
                <c:pt idx="24">
                  <c:v>44509</c:v>
                </c:pt>
                <c:pt idx="25">
                  <c:v>44516</c:v>
                </c:pt>
                <c:pt idx="26">
                  <c:v>44523</c:v>
                </c:pt>
                <c:pt idx="27">
                  <c:v>44530</c:v>
                </c:pt>
                <c:pt idx="28">
                  <c:v>44537</c:v>
                </c:pt>
                <c:pt idx="29">
                  <c:v>44544</c:v>
                </c:pt>
                <c:pt idx="30">
                  <c:v>44551</c:v>
                </c:pt>
                <c:pt idx="31">
                  <c:v>44565</c:v>
                </c:pt>
              </c:numCache>
            </c:numRef>
          </c:cat>
          <c:val>
            <c:numRef>
              <c:f>'Well #15'!$F$8:$F$39</c:f>
              <c:numCache>
                <c:formatCode>#,##0</c:formatCode>
                <c:ptCount val="32"/>
                <c:pt idx="0">
                  <c:v>14058.571428571429</c:v>
                </c:pt>
                <c:pt idx="1">
                  <c:v>12868.571428571429</c:v>
                </c:pt>
                <c:pt idx="2">
                  <c:v>11728.571428571429</c:v>
                </c:pt>
                <c:pt idx="3">
                  <c:v>10622.857142857143</c:v>
                </c:pt>
                <c:pt idx="4">
                  <c:v>9784.2857142857138</c:v>
                </c:pt>
                <c:pt idx="5">
                  <c:v>10692.857142857143</c:v>
                </c:pt>
                <c:pt idx="6">
                  <c:v>11962.857142857143</c:v>
                </c:pt>
                <c:pt idx="7">
                  <c:v>12398.571428571429</c:v>
                </c:pt>
                <c:pt idx="8">
                  <c:v>6442.8571428571431</c:v>
                </c:pt>
                <c:pt idx="9">
                  <c:v>3348.5714285714284</c:v>
                </c:pt>
                <c:pt idx="10">
                  <c:v>480</c:v>
                </c:pt>
                <c:pt idx="11">
                  <c:v>5854.2857142857147</c:v>
                </c:pt>
                <c:pt idx="12">
                  <c:v>7780</c:v>
                </c:pt>
                <c:pt idx="13">
                  <c:v>6017.1428571428569</c:v>
                </c:pt>
                <c:pt idx="14">
                  <c:v>4531.4285714285716</c:v>
                </c:pt>
                <c:pt idx="15">
                  <c:v>2872.8571428571427</c:v>
                </c:pt>
                <c:pt idx="16">
                  <c:v>3734.2857142857142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13144.285714285714</c:v>
                </c:pt>
                <c:pt idx="22">
                  <c:v>13248.571428571429</c:v>
                </c:pt>
                <c:pt idx="23">
                  <c:v>13381.428571428571</c:v>
                </c:pt>
                <c:pt idx="24">
                  <c:v>13247.142857142857</c:v>
                </c:pt>
                <c:pt idx="25">
                  <c:v>13108.571428571429</c:v>
                </c:pt>
                <c:pt idx="26">
                  <c:v>12977.142857142857</c:v>
                </c:pt>
                <c:pt idx="27">
                  <c:v>11181.428571428571</c:v>
                </c:pt>
                <c:pt idx="28">
                  <c:v>0</c:v>
                </c:pt>
                <c:pt idx="29">
                  <c:v>18945.571428571428</c:v>
                </c:pt>
                <c:pt idx="30">
                  <c:v>1510</c:v>
                </c:pt>
                <c:pt idx="31">
                  <c:v>1779.5714285714287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74-42CF-ACF2-05995365A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5356639"/>
        <c:axId val="755351647"/>
      </c:lineChart>
      <c:dateAx>
        <c:axId val="755356639"/>
        <c:scaling>
          <c:orientation val="minMax"/>
        </c:scaling>
        <c:delete val="0"/>
        <c:axPos val="b"/>
        <c:numFmt formatCode="[$-409]d\-mmm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351647"/>
        <c:crosses val="autoZero"/>
        <c:auto val="1"/>
        <c:lblOffset val="100"/>
        <c:baseTimeUnit val="days"/>
      </c:dateAx>
      <c:valAx>
        <c:axId val="75535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356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1170969</xdr:colOff>
      <xdr:row>3</xdr:row>
      <xdr:rowOff>-1</xdr:rowOff>
    </xdr:from>
    <xdr:to>
      <xdr:col>26</xdr:col>
      <xdr:colOff>922548</xdr:colOff>
      <xdr:row>40</xdr:row>
      <xdr:rowOff>107829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F382DBC-E7FE-4246-8A1E-BF9C137241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13</xdr:row>
      <xdr:rowOff>79375</xdr:rowOff>
    </xdr:from>
    <xdr:to>
      <xdr:col>10</xdr:col>
      <xdr:colOff>371475</xdr:colOff>
      <xdr:row>23</xdr:row>
      <xdr:rowOff>53975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AAA2E58-11C1-444E-9665-34FBE65E74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1514929</xdr:colOff>
      <xdr:row>9</xdr:row>
      <xdr:rowOff>145422</xdr:rowOff>
    </xdr:from>
    <xdr:to>
      <xdr:col>11</xdr:col>
      <xdr:colOff>521955</xdr:colOff>
      <xdr:row>22</xdr:row>
      <xdr:rowOff>494462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64703F1-5A3B-4519-9390-B04E0AE603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831850</xdr:colOff>
      <xdr:row>15</xdr:row>
      <xdr:rowOff>47625</xdr:rowOff>
    </xdr:from>
    <xdr:to>
      <xdr:col>10</xdr:col>
      <xdr:colOff>927100</xdr:colOff>
      <xdr:row>25</xdr:row>
      <xdr:rowOff>22225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968EF18-A26F-4C05-9D3C-E78CADE4EA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577850</xdr:colOff>
      <xdr:row>11</xdr:row>
      <xdr:rowOff>3175</xdr:rowOff>
    </xdr:from>
    <xdr:to>
      <xdr:col>10</xdr:col>
      <xdr:colOff>673100</xdr:colOff>
      <xdr:row>22</xdr:row>
      <xdr:rowOff>720725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F271E8B-D6D1-47B4-9145-62DA75C5B8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393700</xdr:colOff>
      <xdr:row>11</xdr:row>
      <xdr:rowOff>66675</xdr:rowOff>
    </xdr:from>
    <xdr:to>
      <xdr:col>10</xdr:col>
      <xdr:colOff>488950</xdr:colOff>
      <xdr:row>26</xdr:row>
      <xdr:rowOff>60325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4D0519-5A2F-429D-9DD7-19AED8DC6A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49</xdr:row>
      <xdr:rowOff>15874</xdr:rowOff>
    </xdr:from>
    <xdr:to>
      <xdr:col>12</xdr:col>
      <xdr:colOff>25400</xdr:colOff>
      <xdr:row>79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272526-0DF1-4502-BD68-28C720A6B0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49</xdr:row>
      <xdr:rowOff>30144</xdr:rowOff>
    </xdr:from>
    <xdr:to>
      <xdr:col>12</xdr:col>
      <xdr:colOff>25400</xdr:colOff>
      <xdr:row>79</xdr:row>
      <xdr:rowOff>33320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0328CE1-841C-448E-AB22-47D9E07B7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613452</xdr:colOff>
      <xdr:row>16</xdr:row>
      <xdr:rowOff>0</xdr:rowOff>
    </xdr:from>
    <xdr:to>
      <xdr:col>11</xdr:col>
      <xdr:colOff>189590</xdr:colOff>
      <xdr:row>52</xdr:row>
      <xdr:rowOff>0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id="{09CB427B-459A-4646-B12E-96D66CE7A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37" t="4146" b="6729"/>
        <a:stretch>
          <a:fillRect/>
        </a:stretch>
      </xdr:blipFill>
      <xdr:spPr bwMode="auto">
        <a:xfrm>
          <a:off x="1223052" y="3048000"/>
          <a:ext cx="5202238" cy="6858000"/>
        </a:xfrm>
        <a:prstGeom prst="rect">
          <a:avLst/>
        </a:prstGeom>
        <a:solidFill>
          <a:srgbClr val="FF3300"/>
        </a:solidFill>
      </xdr:spPr>
    </xdr:pic>
    <xdr:clientData/>
  </xdr:twoCellAnchor>
  <xdr:twoCellAnchor>
    <xdr:from>
      <xdr:col>2</xdr:col>
      <xdr:colOff>524552</xdr:colOff>
      <xdr:row>25</xdr:row>
      <xdr:rowOff>38100</xdr:rowOff>
    </xdr:from>
    <xdr:to>
      <xdr:col>2</xdr:col>
      <xdr:colOff>753152</xdr:colOff>
      <xdr:row>26</xdr:row>
      <xdr:rowOff>76200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DDB56047-4AC0-4C91-98C0-CEDA013F0A2E}"/>
            </a:ext>
          </a:extLst>
        </xdr:cNvPr>
        <xdr:cNvSpPr>
          <a:spLocks noChangeArrowheads="1"/>
        </xdr:cNvSpPr>
      </xdr:nvSpPr>
      <xdr:spPr bwMode="auto">
        <a:xfrm>
          <a:off x="2670852" y="4800600"/>
          <a:ext cx="228600" cy="228600"/>
        </a:xfrm>
        <a:prstGeom prst="ellipse">
          <a:avLst/>
        </a:prstGeom>
        <a:solidFill>
          <a:srgbClr val="3333FF">
            <a:alpha val="50000"/>
          </a:srgbClr>
        </a:solidFill>
        <a:ln w="9525">
          <a:solidFill>
            <a:srgbClr val="FF33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</xdr:col>
      <xdr:colOff>842052</xdr:colOff>
      <xdr:row>23</xdr:row>
      <xdr:rowOff>114300</xdr:rowOff>
    </xdr:from>
    <xdr:to>
      <xdr:col>1</xdr:col>
      <xdr:colOff>1070652</xdr:colOff>
      <xdr:row>24</xdr:row>
      <xdr:rowOff>152400</xdr:rowOff>
    </xdr:to>
    <xdr:sp macro="" textlink="">
      <xdr:nvSpPr>
        <xdr:cNvPr id="63" name="Oval 62">
          <a:extLst>
            <a:ext uri="{FF2B5EF4-FFF2-40B4-BE49-F238E27FC236}">
              <a16:creationId xmlns:a16="http://schemas.microsoft.com/office/drawing/2014/main" id="{96C79D7C-E125-47FF-BC62-DA5FD9A80C52}"/>
            </a:ext>
          </a:extLst>
        </xdr:cNvPr>
        <xdr:cNvSpPr>
          <a:spLocks noChangeArrowheads="1"/>
        </xdr:cNvSpPr>
      </xdr:nvSpPr>
      <xdr:spPr bwMode="auto">
        <a:xfrm>
          <a:off x="1451652" y="4495800"/>
          <a:ext cx="228600" cy="228600"/>
        </a:xfrm>
        <a:prstGeom prst="ellipse">
          <a:avLst/>
        </a:prstGeom>
        <a:solidFill>
          <a:srgbClr val="FF0000"/>
        </a:solidFill>
        <a:ln w="9525">
          <a:solidFill>
            <a:srgbClr val="FF33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2</xdr:col>
      <xdr:colOff>524552</xdr:colOff>
      <xdr:row>20</xdr:row>
      <xdr:rowOff>0</xdr:rowOff>
    </xdr:from>
    <xdr:to>
      <xdr:col>2</xdr:col>
      <xdr:colOff>753152</xdr:colOff>
      <xdr:row>21</xdr:row>
      <xdr:rowOff>38100</xdr:rowOff>
    </xdr:to>
    <xdr:sp macro="" textlink="">
      <xdr:nvSpPr>
        <xdr:cNvPr id="64" name="Oval 63">
          <a:extLst>
            <a:ext uri="{FF2B5EF4-FFF2-40B4-BE49-F238E27FC236}">
              <a16:creationId xmlns:a16="http://schemas.microsoft.com/office/drawing/2014/main" id="{9876AF01-479A-4019-9DEA-76DA3FF43C8D}"/>
            </a:ext>
          </a:extLst>
        </xdr:cNvPr>
        <xdr:cNvSpPr>
          <a:spLocks noChangeArrowheads="1"/>
        </xdr:cNvSpPr>
      </xdr:nvSpPr>
      <xdr:spPr bwMode="auto">
        <a:xfrm>
          <a:off x="2670852" y="3810000"/>
          <a:ext cx="228600" cy="228600"/>
        </a:xfrm>
        <a:prstGeom prst="ellipse">
          <a:avLst/>
        </a:prstGeom>
        <a:solidFill>
          <a:srgbClr val="FF0000"/>
        </a:solidFill>
        <a:ln w="9525">
          <a:solidFill>
            <a:srgbClr val="FF33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676952</xdr:colOff>
      <xdr:row>21</xdr:row>
      <xdr:rowOff>38100</xdr:rowOff>
    </xdr:from>
    <xdr:to>
      <xdr:col>4</xdr:col>
      <xdr:colOff>16552</xdr:colOff>
      <xdr:row>22</xdr:row>
      <xdr:rowOff>76200</xdr:rowOff>
    </xdr:to>
    <xdr:sp macro="" textlink="">
      <xdr:nvSpPr>
        <xdr:cNvPr id="65" name="Oval 64">
          <a:extLst>
            <a:ext uri="{FF2B5EF4-FFF2-40B4-BE49-F238E27FC236}">
              <a16:creationId xmlns:a16="http://schemas.microsoft.com/office/drawing/2014/main" id="{6ED4E243-4476-4C42-A4E1-486451911F3D}"/>
            </a:ext>
          </a:extLst>
        </xdr:cNvPr>
        <xdr:cNvSpPr>
          <a:spLocks noChangeArrowheads="1"/>
        </xdr:cNvSpPr>
      </xdr:nvSpPr>
      <xdr:spPr bwMode="auto">
        <a:xfrm>
          <a:off x="3585252" y="4038600"/>
          <a:ext cx="228600" cy="228600"/>
        </a:xfrm>
        <a:prstGeom prst="ellipse">
          <a:avLst/>
        </a:prstGeom>
        <a:solidFill>
          <a:srgbClr val="FF0000"/>
        </a:solidFill>
        <a:ln w="9525">
          <a:solidFill>
            <a:srgbClr val="FF33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549952</xdr:colOff>
      <xdr:row>24</xdr:row>
      <xdr:rowOff>152400</xdr:rowOff>
    </xdr:from>
    <xdr:to>
      <xdr:col>10</xdr:col>
      <xdr:colOff>168952</xdr:colOff>
      <xdr:row>26</xdr:row>
      <xdr:rowOff>0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E60F130D-F1B5-476B-B409-FF2FCA64BB50}"/>
            </a:ext>
          </a:extLst>
        </xdr:cNvPr>
        <xdr:cNvSpPr>
          <a:spLocks noChangeArrowheads="1"/>
        </xdr:cNvSpPr>
      </xdr:nvSpPr>
      <xdr:spPr bwMode="auto">
        <a:xfrm>
          <a:off x="5566452" y="4724400"/>
          <a:ext cx="228600" cy="228600"/>
        </a:xfrm>
        <a:prstGeom prst="ellipse">
          <a:avLst/>
        </a:prstGeom>
        <a:solidFill>
          <a:srgbClr val="FF0000"/>
        </a:solidFill>
        <a:ln w="9525">
          <a:solidFill>
            <a:srgbClr val="FF33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168952</xdr:colOff>
      <xdr:row>27</xdr:row>
      <xdr:rowOff>38100</xdr:rowOff>
    </xdr:from>
    <xdr:to>
      <xdr:col>8</xdr:col>
      <xdr:colOff>397552</xdr:colOff>
      <xdr:row>28</xdr:row>
      <xdr:rowOff>76200</xdr:rowOff>
    </xdr:to>
    <xdr:sp macro="" textlink="">
      <xdr:nvSpPr>
        <xdr:cNvPr id="67" name="Oval 66">
          <a:extLst>
            <a:ext uri="{FF2B5EF4-FFF2-40B4-BE49-F238E27FC236}">
              <a16:creationId xmlns:a16="http://schemas.microsoft.com/office/drawing/2014/main" id="{2FCEC49F-0C66-4FFB-ADCB-FC84C2663C55}"/>
            </a:ext>
          </a:extLst>
        </xdr:cNvPr>
        <xdr:cNvSpPr>
          <a:spLocks noChangeArrowheads="1"/>
        </xdr:cNvSpPr>
      </xdr:nvSpPr>
      <xdr:spPr bwMode="auto">
        <a:xfrm>
          <a:off x="4575852" y="5181600"/>
          <a:ext cx="228600" cy="228600"/>
        </a:xfrm>
        <a:prstGeom prst="ellipse">
          <a:avLst/>
        </a:prstGeom>
        <a:solidFill>
          <a:srgbClr val="FF0000"/>
        </a:solidFill>
        <a:ln w="9525">
          <a:solidFill>
            <a:srgbClr val="FF33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9</xdr:col>
      <xdr:colOff>16552</xdr:colOff>
      <xdr:row>19</xdr:row>
      <xdr:rowOff>38100</xdr:rowOff>
    </xdr:from>
    <xdr:to>
      <xdr:col>9</xdr:col>
      <xdr:colOff>245152</xdr:colOff>
      <xdr:row>20</xdr:row>
      <xdr:rowOff>76200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3B210433-8C89-4BE6-A2D3-E8DE9C7B683D}"/>
            </a:ext>
          </a:extLst>
        </xdr:cNvPr>
        <xdr:cNvSpPr>
          <a:spLocks noChangeArrowheads="1"/>
        </xdr:cNvSpPr>
      </xdr:nvSpPr>
      <xdr:spPr bwMode="auto">
        <a:xfrm>
          <a:off x="5033052" y="3657600"/>
          <a:ext cx="228600" cy="228600"/>
        </a:xfrm>
        <a:prstGeom prst="ellipse">
          <a:avLst/>
        </a:prstGeom>
        <a:solidFill>
          <a:srgbClr val="FF0000"/>
        </a:solidFill>
        <a:ln w="9525">
          <a:solidFill>
            <a:srgbClr val="FF33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8</xdr:col>
      <xdr:colOff>321352</xdr:colOff>
      <xdr:row>22</xdr:row>
      <xdr:rowOff>76200</xdr:rowOff>
    </xdr:from>
    <xdr:to>
      <xdr:col>8</xdr:col>
      <xdr:colOff>549952</xdr:colOff>
      <xdr:row>23</xdr:row>
      <xdr:rowOff>114300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55D6C30A-392E-4B06-8241-C4499103FBC6}"/>
            </a:ext>
          </a:extLst>
        </xdr:cNvPr>
        <xdr:cNvSpPr>
          <a:spLocks noChangeArrowheads="1"/>
        </xdr:cNvSpPr>
      </xdr:nvSpPr>
      <xdr:spPr bwMode="auto">
        <a:xfrm>
          <a:off x="4728252" y="4267200"/>
          <a:ext cx="228600" cy="228600"/>
        </a:xfrm>
        <a:prstGeom prst="ellipse">
          <a:avLst/>
        </a:prstGeom>
        <a:solidFill>
          <a:srgbClr val="FF0000"/>
        </a:solidFill>
        <a:ln w="9525">
          <a:solidFill>
            <a:srgbClr val="FF33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altLang="en-US" sz="3200"/>
        </a:p>
      </xdr:txBody>
    </xdr:sp>
    <xdr:clientData/>
  </xdr:twoCellAnchor>
  <xdr:twoCellAnchor>
    <xdr:from>
      <xdr:col>3</xdr:col>
      <xdr:colOff>448352</xdr:colOff>
      <xdr:row>26</xdr:row>
      <xdr:rowOff>76200</xdr:rowOff>
    </xdr:from>
    <xdr:to>
      <xdr:col>3</xdr:col>
      <xdr:colOff>676952</xdr:colOff>
      <xdr:row>27</xdr:row>
      <xdr:rowOff>114300</xdr:rowOff>
    </xdr:to>
    <xdr:sp macro="" textlink="">
      <xdr:nvSpPr>
        <xdr:cNvPr id="70" name="Oval 69">
          <a:extLst>
            <a:ext uri="{FF2B5EF4-FFF2-40B4-BE49-F238E27FC236}">
              <a16:creationId xmlns:a16="http://schemas.microsoft.com/office/drawing/2014/main" id="{D948455D-07E9-4F7B-B777-1FCE670D0F37}"/>
            </a:ext>
          </a:extLst>
        </xdr:cNvPr>
        <xdr:cNvSpPr>
          <a:spLocks noChangeArrowheads="1"/>
        </xdr:cNvSpPr>
      </xdr:nvSpPr>
      <xdr:spPr bwMode="auto">
        <a:xfrm>
          <a:off x="3356652" y="5029200"/>
          <a:ext cx="228600" cy="228600"/>
        </a:xfrm>
        <a:prstGeom prst="ellipse">
          <a:avLst/>
        </a:prstGeom>
        <a:solidFill>
          <a:srgbClr val="3333FF">
            <a:alpha val="50000"/>
          </a:srgbClr>
        </a:solidFill>
        <a:ln w="9525">
          <a:solidFill>
            <a:srgbClr val="FF33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443590</xdr:colOff>
      <xdr:row>24</xdr:row>
      <xdr:rowOff>152400</xdr:rowOff>
    </xdr:from>
    <xdr:to>
      <xdr:col>4</xdr:col>
      <xdr:colOff>335640</xdr:colOff>
      <xdr:row>26</xdr:row>
      <xdr:rowOff>138113</xdr:rowOff>
    </xdr:to>
    <xdr:sp macro="" textlink="">
      <xdr:nvSpPr>
        <xdr:cNvPr id="71" name="Text Box 31">
          <a:extLst>
            <a:ext uri="{FF2B5EF4-FFF2-40B4-BE49-F238E27FC236}">
              <a16:creationId xmlns:a16="http://schemas.microsoft.com/office/drawing/2014/main" id="{A70B4226-B381-4109-A13E-6D453340D83B}"/>
            </a:ext>
          </a:extLst>
        </xdr:cNvPr>
        <xdr:cNvSpPr txBox="1">
          <a:spLocks noChangeArrowheads="1"/>
        </xdr:cNvSpPr>
      </xdr:nvSpPr>
      <xdr:spPr bwMode="auto">
        <a:xfrm>
          <a:off x="3351890" y="4724400"/>
          <a:ext cx="781050" cy="36671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99FF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en-US" b="1"/>
            <a:t>WW6</a:t>
          </a:r>
        </a:p>
      </xdr:txBody>
    </xdr:sp>
    <xdr:clientData/>
  </xdr:twoCellAnchor>
  <xdr:twoCellAnchor>
    <xdr:from>
      <xdr:col>2</xdr:col>
      <xdr:colOff>364215</xdr:colOff>
      <xdr:row>23</xdr:row>
      <xdr:rowOff>150813</xdr:rowOff>
    </xdr:from>
    <xdr:to>
      <xdr:col>3</xdr:col>
      <xdr:colOff>383265</xdr:colOff>
      <xdr:row>25</xdr:row>
      <xdr:rowOff>136525</xdr:rowOff>
    </xdr:to>
    <xdr:sp macro="" textlink="">
      <xdr:nvSpPr>
        <xdr:cNvPr id="72" name="Text Box 32">
          <a:extLst>
            <a:ext uri="{FF2B5EF4-FFF2-40B4-BE49-F238E27FC236}">
              <a16:creationId xmlns:a16="http://schemas.microsoft.com/office/drawing/2014/main" id="{0F03F387-5475-45F8-83C3-362E4667746C}"/>
            </a:ext>
          </a:extLst>
        </xdr:cNvPr>
        <xdr:cNvSpPr txBox="1">
          <a:spLocks noChangeArrowheads="1"/>
        </xdr:cNvSpPr>
      </xdr:nvSpPr>
      <xdr:spPr bwMode="auto">
        <a:xfrm>
          <a:off x="2510515" y="4532313"/>
          <a:ext cx="781050" cy="3667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99FF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en-US" b="1"/>
            <a:t>WW1</a:t>
          </a:r>
        </a:p>
      </xdr:txBody>
    </xdr:sp>
    <xdr:clientData/>
  </xdr:twoCellAnchor>
  <xdr:twoCellAnchor>
    <xdr:from>
      <xdr:col>1</xdr:col>
      <xdr:colOff>495977</xdr:colOff>
      <xdr:row>24</xdr:row>
      <xdr:rowOff>76200</xdr:rowOff>
    </xdr:from>
    <xdr:to>
      <xdr:col>1</xdr:col>
      <xdr:colOff>1419902</xdr:colOff>
      <xdr:row>26</xdr:row>
      <xdr:rowOff>61913</xdr:rowOff>
    </xdr:to>
    <xdr:sp macro="" textlink="">
      <xdr:nvSpPr>
        <xdr:cNvPr id="73" name="Text Box 33">
          <a:extLst>
            <a:ext uri="{FF2B5EF4-FFF2-40B4-BE49-F238E27FC236}">
              <a16:creationId xmlns:a16="http://schemas.microsoft.com/office/drawing/2014/main" id="{DBB4EF35-3DE7-42D5-95BE-17544425AB0C}"/>
            </a:ext>
          </a:extLst>
        </xdr:cNvPr>
        <xdr:cNvSpPr txBox="1">
          <a:spLocks noChangeArrowheads="1"/>
        </xdr:cNvSpPr>
      </xdr:nvSpPr>
      <xdr:spPr bwMode="auto">
        <a:xfrm>
          <a:off x="1109810" y="4394200"/>
          <a:ext cx="923925" cy="34554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99FF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en-US" b="1"/>
            <a:t>WW14</a:t>
          </a:r>
        </a:p>
      </xdr:txBody>
    </xdr:sp>
    <xdr:clientData/>
  </xdr:twoCellAnchor>
  <xdr:twoCellAnchor>
    <xdr:from>
      <xdr:col>1</xdr:col>
      <xdr:colOff>1448477</xdr:colOff>
      <xdr:row>20</xdr:row>
      <xdr:rowOff>112713</xdr:rowOff>
    </xdr:from>
    <xdr:to>
      <xdr:col>3</xdr:col>
      <xdr:colOff>73702</xdr:colOff>
      <xdr:row>22</xdr:row>
      <xdr:rowOff>98425</xdr:rowOff>
    </xdr:to>
    <xdr:sp macro="" textlink="">
      <xdr:nvSpPr>
        <xdr:cNvPr id="74" name="Text Box 34">
          <a:extLst>
            <a:ext uri="{FF2B5EF4-FFF2-40B4-BE49-F238E27FC236}">
              <a16:creationId xmlns:a16="http://schemas.microsoft.com/office/drawing/2014/main" id="{9DD7EBCB-CFDC-4EAE-97CD-10DB15D02EB1}"/>
            </a:ext>
          </a:extLst>
        </xdr:cNvPr>
        <xdr:cNvSpPr txBox="1">
          <a:spLocks noChangeArrowheads="1"/>
        </xdr:cNvSpPr>
      </xdr:nvSpPr>
      <xdr:spPr bwMode="auto">
        <a:xfrm>
          <a:off x="2058077" y="3922713"/>
          <a:ext cx="923925" cy="3667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99FF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en-US" b="1"/>
            <a:t>WW12</a:t>
          </a:r>
        </a:p>
      </xdr:txBody>
    </xdr:sp>
    <xdr:clientData/>
  </xdr:twoCellAnchor>
  <xdr:twoCellAnchor>
    <xdr:from>
      <xdr:col>3</xdr:col>
      <xdr:colOff>368977</xdr:colOff>
      <xdr:row>21</xdr:row>
      <xdr:rowOff>150813</xdr:rowOff>
    </xdr:from>
    <xdr:to>
      <xdr:col>4</xdr:col>
      <xdr:colOff>403902</xdr:colOff>
      <xdr:row>23</xdr:row>
      <xdr:rowOff>136525</xdr:rowOff>
    </xdr:to>
    <xdr:sp macro="" textlink="">
      <xdr:nvSpPr>
        <xdr:cNvPr id="75" name="Text Box 35">
          <a:extLst>
            <a:ext uri="{FF2B5EF4-FFF2-40B4-BE49-F238E27FC236}">
              <a16:creationId xmlns:a16="http://schemas.microsoft.com/office/drawing/2014/main" id="{B1A601A1-B43B-46D4-836C-A72A1EB08EC5}"/>
            </a:ext>
          </a:extLst>
        </xdr:cNvPr>
        <xdr:cNvSpPr txBox="1">
          <a:spLocks noChangeArrowheads="1"/>
        </xdr:cNvSpPr>
      </xdr:nvSpPr>
      <xdr:spPr bwMode="auto">
        <a:xfrm>
          <a:off x="3277277" y="4151313"/>
          <a:ext cx="923925" cy="3667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99FF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en-US" b="1"/>
            <a:t>WW13</a:t>
          </a:r>
        </a:p>
      </xdr:txBody>
    </xdr:sp>
    <xdr:clientData/>
  </xdr:twoCellAnchor>
  <xdr:twoCellAnchor>
    <xdr:from>
      <xdr:col>8</xdr:col>
      <xdr:colOff>13377</xdr:colOff>
      <xdr:row>25</xdr:row>
      <xdr:rowOff>150813</xdr:rowOff>
    </xdr:from>
    <xdr:to>
      <xdr:col>9</xdr:col>
      <xdr:colOff>327702</xdr:colOff>
      <xdr:row>27</xdr:row>
      <xdr:rowOff>136525</xdr:rowOff>
    </xdr:to>
    <xdr:sp macro="" textlink="">
      <xdr:nvSpPr>
        <xdr:cNvPr id="76" name="Text Box 36">
          <a:extLst>
            <a:ext uri="{FF2B5EF4-FFF2-40B4-BE49-F238E27FC236}">
              <a16:creationId xmlns:a16="http://schemas.microsoft.com/office/drawing/2014/main" id="{79A8CE2E-AA8A-4948-AAD8-2C12CE7CB971}"/>
            </a:ext>
          </a:extLst>
        </xdr:cNvPr>
        <xdr:cNvSpPr txBox="1">
          <a:spLocks noChangeArrowheads="1"/>
        </xdr:cNvSpPr>
      </xdr:nvSpPr>
      <xdr:spPr bwMode="auto">
        <a:xfrm>
          <a:off x="4420277" y="4913313"/>
          <a:ext cx="923925" cy="3667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99FF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en-US" b="1"/>
            <a:t>WW11</a:t>
          </a:r>
        </a:p>
      </xdr:txBody>
    </xdr:sp>
    <xdr:clientData/>
  </xdr:twoCellAnchor>
  <xdr:twoCellAnchor>
    <xdr:from>
      <xdr:col>9</xdr:col>
      <xdr:colOff>240390</xdr:colOff>
      <xdr:row>25</xdr:row>
      <xdr:rowOff>114300</xdr:rowOff>
    </xdr:from>
    <xdr:to>
      <xdr:col>10</xdr:col>
      <xdr:colOff>411840</xdr:colOff>
      <xdr:row>27</xdr:row>
      <xdr:rowOff>100013</xdr:rowOff>
    </xdr:to>
    <xdr:sp macro="" textlink="">
      <xdr:nvSpPr>
        <xdr:cNvPr id="77" name="Text Box 37">
          <a:extLst>
            <a:ext uri="{FF2B5EF4-FFF2-40B4-BE49-F238E27FC236}">
              <a16:creationId xmlns:a16="http://schemas.microsoft.com/office/drawing/2014/main" id="{6F95ECBA-E18F-4197-90CE-A6CED7741DA9}"/>
            </a:ext>
          </a:extLst>
        </xdr:cNvPr>
        <xdr:cNvSpPr txBox="1">
          <a:spLocks noChangeArrowheads="1"/>
        </xdr:cNvSpPr>
      </xdr:nvSpPr>
      <xdr:spPr bwMode="auto">
        <a:xfrm>
          <a:off x="5256890" y="4876800"/>
          <a:ext cx="781050" cy="36671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99FF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en-US" b="1"/>
            <a:t>WW8</a:t>
          </a:r>
        </a:p>
      </xdr:txBody>
    </xdr:sp>
    <xdr:clientData/>
  </xdr:twoCellAnchor>
  <xdr:twoCellAnchor>
    <xdr:from>
      <xdr:col>4</xdr:col>
      <xdr:colOff>465815</xdr:colOff>
      <xdr:row>23</xdr:row>
      <xdr:rowOff>74613</xdr:rowOff>
    </xdr:from>
    <xdr:to>
      <xdr:col>9</xdr:col>
      <xdr:colOff>170540</xdr:colOff>
      <xdr:row>25</xdr:row>
      <xdr:rowOff>60325</xdr:rowOff>
    </xdr:to>
    <xdr:sp macro="" textlink="">
      <xdr:nvSpPr>
        <xdr:cNvPr id="78" name="Text Box 39">
          <a:extLst>
            <a:ext uri="{FF2B5EF4-FFF2-40B4-BE49-F238E27FC236}">
              <a16:creationId xmlns:a16="http://schemas.microsoft.com/office/drawing/2014/main" id="{1EDD3973-0727-44BE-98BC-C529154E2053}"/>
            </a:ext>
          </a:extLst>
        </xdr:cNvPr>
        <xdr:cNvSpPr txBox="1">
          <a:spLocks noChangeArrowheads="1"/>
        </xdr:cNvSpPr>
      </xdr:nvSpPr>
      <xdr:spPr bwMode="auto">
        <a:xfrm>
          <a:off x="4263115" y="4456113"/>
          <a:ext cx="923925" cy="3667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99FF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en-US" b="1"/>
            <a:t>WW16</a:t>
          </a:r>
        </a:p>
      </xdr:txBody>
    </xdr:sp>
    <xdr:clientData/>
  </xdr:twoCellAnchor>
  <xdr:twoCellAnchor>
    <xdr:from>
      <xdr:col>8</xdr:col>
      <xdr:colOff>468990</xdr:colOff>
      <xdr:row>17</xdr:row>
      <xdr:rowOff>150813</xdr:rowOff>
    </xdr:from>
    <xdr:to>
      <xdr:col>10</xdr:col>
      <xdr:colOff>173715</xdr:colOff>
      <xdr:row>19</xdr:row>
      <xdr:rowOff>136525</xdr:rowOff>
    </xdr:to>
    <xdr:sp macro="" textlink="">
      <xdr:nvSpPr>
        <xdr:cNvPr id="79" name="Text Box 40">
          <a:extLst>
            <a:ext uri="{FF2B5EF4-FFF2-40B4-BE49-F238E27FC236}">
              <a16:creationId xmlns:a16="http://schemas.microsoft.com/office/drawing/2014/main" id="{811C05CC-F160-48AD-8162-600F46C638B3}"/>
            </a:ext>
          </a:extLst>
        </xdr:cNvPr>
        <xdr:cNvSpPr txBox="1">
          <a:spLocks noChangeArrowheads="1"/>
        </xdr:cNvSpPr>
      </xdr:nvSpPr>
      <xdr:spPr bwMode="auto">
        <a:xfrm>
          <a:off x="4875890" y="3389313"/>
          <a:ext cx="923925" cy="3667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99FF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en-US" b="1"/>
            <a:t>WW15</a:t>
          </a:r>
        </a:p>
      </xdr:txBody>
    </xdr:sp>
    <xdr:clientData/>
  </xdr:twoCellAnchor>
  <xdr:twoCellAnchor>
    <xdr:from>
      <xdr:col>3</xdr:col>
      <xdr:colOff>143552</xdr:colOff>
      <xdr:row>40</xdr:row>
      <xdr:rowOff>76200</xdr:rowOff>
    </xdr:from>
    <xdr:to>
      <xdr:col>3</xdr:col>
      <xdr:colOff>372152</xdr:colOff>
      <xdr:row>41</xdr:row>
      <xdr:rowOff>114300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47CBF762-F025-4A8E-B5A4-61FB8FCFBCB0}"/>
            </a:ext>
          </a:extLst>
        </xdr:cNvPr>
        <xdr:cNvSpPr>
          <a:spLocks noChangeArrowheads="1"/>
        </xdr:cNvSpPr>
      </xdr:nvSpPr>
      <xdr:spPr bwMode="auto">
        <a:xfrm>
          <a:off x="3051852" y="7696200"/>
          <a:ext cx="228600" cy="228600"/>
        </a:xfrm>
        <a:prstGeom prst="ellipse">
          <a:avLst/>
        </a:prstGeom>
        <a:noFill/>
        <a:ln w="38100">
          <a:solidFill>
            <a:srgbClr val="FF33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33FF">
                  <a:alpha val="50000"/>
                </a:srgbClr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295952</xdr:colOff>
      <xdr:row>30</xdr:row>
      <xdr:rowOff>0</xdr:rowOff>
    </xdr:from>
    <xdr:to>
      <xdr:col>3</xdr:col>
      <xdr:colOff>524552</xdr:colOff>
      <xdr:row>31</xdr:row>
      <xdr:rowOff>38100</xdr:rowOff>
    </xdr:to>
    <xdr:sp macro="" textlink="">
      <xdr:nvSpPr>
        <xdr:cNvPr id="81" name="Oval 80">
          <a:extLst>
            <a:ext uri="{FF2B5EF4-FFF2-40B4-BE49-F238E27FC236}">
              <a16:creationId xmlns:a16="http://schemas.microsoft.com/office/drawing/2014/main" id="{5306FAE5-709C-460F-A81F-0883053990B2}"/>
            </a:ext>
          </a:extLst>
        </xdr:cNvPr>
        <xdr:cNvSpPr>
          <a:spLocks noChangeArrowheads="1"/>
        </xdr:cNvSpPr>
      </xdr:nvSpPr>
      <xdr:spPr bwMode="auto">
        <a:xfrm>
          <a:off x="3204252" y="5715000"/>
          <a:ext cx="228600" cy="228600"/>
        </a:xfrm>
        <a:prstGeom prst="ellipse">
          <a:avLst/>
        </a:prstGeom>
        <a:noFill/>
        <a:ln w="38100">
          <a:solidFill>
            <a:srgbClr val="FF33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33FF">
                  <a:alpha val="50000"/>
                </a:srgbClr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4</xdr:col>
      <xdr:colOff>321352</xdr:colOff>
      <xdr:row>27</xdr:row>
      <xdr:rowOff>114300</xdr:rowOff>
    </xdr:from>
    <xdr:to>
      <xdr:col>4</xdr:col>
      <xdr:colOff>549952</xdr:colOff>
      <xdr:row>28</xdr:row>
      <xdr:rowOff>152400</xdr:rowOff>
    </xdr:to>
    <xdr:sp macro="" textlink="">
      <xdr:nvSpPr>
        <xdr:cNvPr id="82" name="Oval 81">
          <a:extLst>
            <a:ext uri="{FF2B5EF4-FFF2-40B4-BE49-F238E27FC236}">
              <a16:creationId xmlns:a16="http://schemas.microsoft.com/office/drawing/2014/main" id="{BEA1DA2B-E5DF-4914-A439-FCC25E8D4198}"/>
            </a:ext>
          </a:extLst>
        </xdr:cNvPr>
        <xdr:cNvSpPr>
          <a:spLocks noChangeArrowheads="1"/>
        </xdr:cNvSpPr>
      </xdr:nvSpPr>
      <xdr:spPr bwMode="auto">
        <a:xfrm>
          <a:off x="4118652" y="5257800"/>
          <a:ext cx="228600" cy="228600"/>
        </a:xfrm>
        <a:prstGeom prst="ellipse">
          <a:avLst/>
        </a:prstGeom>
        <a:solidFill>
          <a:srgbClr val="FF0000"/>
        </a:solidFill>
        <a:ln w="9525">
          <a:solidFill>
            <a:srgbClr val="FF33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4</xdr:col>
      <xdr:colOff>178477</xdr:colOff>
      <xdr:row>28</xdr:row>
      <xdr:rowOff>76200</xdr:rowOff>
    </xdr:from>
    <xdr:to>
      <xdr:col>8</xdr:col>
      <xdr:colOff>492802</xdr:colOff>
      <xdr:row>30</xdr:row>
      <xdr:rowOff>61913</xdr:rowOff>
    </xdr:to>
    <xdr:sp macro="" textlink="">
      <xdr:nvSpPr>
        <xdr:cNvPr id="83" name="Text Box 50">
          <a:extLst>
            <a:ext uri="{FF2B5EF4-FFF2-40B4-BE49-F238E27FC236}">
              <a16:creationId xmlns:a16="http://schemas.microsoft.com/office/drawing/2014/main" id="{8C4DD23D-7DC4-4FBC-8F44-96DF251A0D09}"/>
            </a:ext>
          </a:extLst>
        </xdr:cNvPr>
        <xdr:cNvSpPr txBox="1">
          <a:spLocks noChangeArrowheads="1"/>
        </xdr:cNvSpPr>
      </xdr:nvSpPr>
      <xdr:spPr bwMode="auto">
        <a:xfrm>
          <a:off x="3975777" y="5410200"/>
          <a:ext cx="923925" cy="36671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99FF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en-US" b="1"/>
            <a:t>WW17</a:t>
          </a:r>
        </a:p>
      </xdr:txBody>
    </xdr:sp>
    <xdr:clientData/>
  </xdr:twoCellAnchor>
  <xdr:twoCellAnchor>
    <xdr:from>
      <xdr:col>1</xdr:col>
      <xdr:colOff>1223052</xdr:colOff>
      <xdr:row>39</xdr:row>
      <xdr:rowOff>38100</xdr:rowOff>
    </xdr:from>
    <xdr:to>
      <xdr:col>1</xdr:col>
      <xdr:colOff>1451652</xdr:colOff>
      <xdr:row>40</xdr:row>
      <xdr:rowOff>76200</xdr:rowOff>
    </xdr:to>
    <xdr:sp macro="" textlink="">
      <xdr:nvSpPr>
        <xdr:cNvPr id="84" name="Oval 83">
          <a:extLst>
            <a:ext uri="{FF2B5EF4-FFF2-40B4-BE49-F238E27FC236}">
              <a16:creationId xmlns:a16="http://schemas.microsoft.com/office/drawing/2014/main" id="{D314AE0C-4625-48E3-855A-EFFEF2C109E2}"/>
            </a:ext>
          </a:extLst>
        </xdr:cNvPr>
        <xdr:cNvSpPr>
          <a:spLocks noChangeArrowheads="1"/>
        </xdr:cNvSpPr>
      </xdr:nvSpPr>
      <xdr:spPr bwMode="auto">
        <a:xfrm>
          <a:off x="1832652" y="7467600"/>
          <a:ext cx="228600" cy="228600"/>
        </a:xfrm>
        <a:prstGeom prst="ellipse">
          <a:avLst/>
        </a:prstGeom>
        <a:solidFill>
          <a:srgbClr val="FF0000">
            <a:alpha val="50000"/>
          </a:srgbClr>
        </a:solidFill>
        <a:ln w="38100">
          <a:solidFill>
            <a:srgbClr val="FF33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2</xdr:col>
      <xdr:colOff>372152</xdr:colOff>
      <xdr:row>37</xdr:row>
      <xdr:rowOff>38100</xdr:rowOff>
    </xdr:from>
    <xdr:to>
      <xdr:col>2</xdr:col>
      <xdr:colOff>600752</xdr:colOff>
      <xdr:row>38</xdr:row>
      <xdr:rowOff>76200</xdr:rowOff>
    </xdr:to>
    <xdr:sp macro="" textlink="">
      <xdr:nvSpPr>
        <xdr:cNvPr id="85" name="Oval 84">
          <a:extLst>
            <a:ext uri="{FF2B5EF4-FFF2-40B4-BE49-F238E27FC236}">
              <a16:creationId xmlns:a16="http://schemas.microsoft.com/office/drawing/2014/main" id="{A875D0C4-9CEC-4C8A-8C50-B22B4FFC7717}"/>
            </a:ext>
          </a:extLst>
        </xdr:cNvPr>
        <xdr:cNvSpPr>
          <a:spLocks noChangeArrowheads="1"/>
        </xdr:cNvSpPr>
      </xdr:nvSpPr>
      <xdr:spPr bwMode="auto">
        <a:xfrm>
          <a:off x="2518452" y="7086600"/>
          <a:ext cx="228600" cy="228600"/>
        </a:xfrm>
        <a:prstGeom prst="ellipse">
          <a:avLst/>
        </a:prstGeom>
        <a:noFill/>
        <a:ln w="38100">
          <a:solidFill>
            <a:srgbClr val="FF33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33FF">
                  <a:alpha val="50000"/>
                </a:srgbClr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</xdr:col>
      <xdr:colOff>689652</xdr:colOff>
      <xdr:row>27</xdr:row>
      <xdr:rowOff>114300</xdr:rowOff>
    </xdr:from>
    <xdr:to>
      <xdr:col>9</xdr:col>
      <xdr:colOff>262615</xdr:colOff>
      <xdr:row>45</xdr:row>
      <xdr:rowOff>77788</xdr:rowOff>
    </xdr:to>
    <xdr:sp macro="" textlink="">
      <xdr:nvSpPr>
        <xdr:cNvPr id="86" name="Freeform 57">
          <a:extLst>
            <a:ext uri="{FF2B5EF4-FFF2-40B4-BE49-F238E27FC236}">
              <a16:creationId xmlns:a16="http://schemas.microsoft.com/office/drawing/2014/main" id="{3397D1C6-9719-4D56-B51D-712A7A5145FA}"/>
            </a:ext>
          </a:extLst>
        </xdr:cNvPr>
        <xdr:cNvSpPr>
          <a:spLocks/>
        </xdr:cNvSpPr>
      </xdr:nvSpPr>
      <xdr:spPr bwMode="auto">
        <a:xfrm>
          <a:off x="1299252" y="5257800"/>
          <a:ext cx="3979863" cy="3392488"/>
        </a:xfrm>
        <a:custGeom>
          <a:avLst/>
          <a:gdLst>
            <a:gd name="T0" fmla="*/ 93 w 2507"/>
            <a:gd name="T1" fmla="*/ 1235 h 2137"/>
            <a:gd name="T2" fmla="*/ 183 w 2507"/>
            <a:gd name="T3" fmla="*/ 1063 h 2137"/>
            <a:gd name="T4" fmla="*/ 317 w 2507"/>
            <a:gd name="T5" fmla="*/ 877 h 2137"/>
            <a:gd name="T6" fmla="*/ 401 w 2507"/>
            <a:gd name="T7" fmla="*/ 736 h 2137"/>
            <a:gd name="T8" fmla="*/ 433 w 2507"/>
            <a:gd name="T9" fmla="*/ 679 h 2137"/>
            <a:gd name="T10" fmla="*/ 522 w 2507"/>
            <a:gd name="T11" fmla="*/ 487 h 2137"/>
            <a:gd name="T12" fmla="*/ 593 w 2507"/>
            <a:gd name="T13" fmla="*/ 352 h 2137"/>
            <a:gd name="T14" fmla="*/ 644 w 2507"/>
            <a:gd name="T15" fmla="*/ 275 h 2137"/>
            <a:gd name="T16" fmla="*/ 836 w 2507"/>
            <a:gd name="T17" fmla="*/ 141 h 2137"/>
            <a:gd name="T18" fmla="*/ 1066 w 2507"/>
            <a:gd name="T19" fmla="*/ 45 h 2137"/>
            <a:gd name="T20" fmla="*/ 1341 w 2507"/>
            <a:gd name="T21" fmla="*/ 0 h 2137"/>
            <a:gd name="T22" fmla="*/ 1591 w 2507"/>
            <a:gd name="T23" fmla="*/ 77 h 2137"/>
            <a:gd name="T24" fmla="*/ 1655 w 2507"/>
            <a:gd name="T25" fmla="*/ 231 h 2137"/>
            <a:gd name="T26" fmla="*/ 1783 w 2507"/>
            <a:gd name="T27" fmla="*/ 416 h 2137"/>
            <a:gd name="T28" fmla="*/ 2173 w 2507"/>
            <a:gd name="T29" fmla="*/ 627 h 2137"/>
            <a:gd name="T30" fmla="*/ 2423 w 2507"/>
            <a:gd name="T31" fmla="*/ 659 h 2137"/>
            <a:gd name="T32" fmla="*/ 2493 w 2507"/>
            <a:gd name="T33" fmla="*/ 723 h 2137"/>
            <a:gd name="T34" fmla="*/ 2449 w 2507"/>
            <a:gd name="T35" fmla="*/ 768 h 2137"/>
            <a:gd name="T36" fmla="*/ 2225 w 2507"/>
            <a:gd name="T37" fmla="*/ 819 h 2137"/>
            <a:gd name="T38" fmla="*/ 2052 w 2507"/>
            <a:gd name="T39" fmla="*/ 909 h 2137"/>
            <a:gd name="T40" fmla="*/ 1911 w 2507"/>
            <a:gd name="T41" fmla="*/ 1075 h 2137"/>
            <a:gd name="T42" fmla="*/ 1860 w 2507"/>
            <a:gd name="T43" fmla="*/ 1120 h 2137"/>
            <a:gd name="T44" fmla="*/ 1700 w 2507"/>
            <a:gd name="T45" fmla="*/ 1248 h 2137"/>
            <a:gd name="T46" fmla="*/ 1642 w 2507"/>
            <a:gd name="T47" fmla="*/ 1287 h 2137"/>
            <a:gd name="T48" fmla="*/ 1565 w 2507"/>
            <a:gd name="T49" fmla="*/ 1530 h 2137"/>
            <a:gd name="T50" fmla="*/ 1591 w 2507"/>
            <a:gd name="T51" fmla="*/ 1869 h 2137"/>
            <a:gd name="T52" fmla="*/ 1220 w 2507"/>
            <a:gd name="T53" fmla="*/ 1965 h 2137"/>
            <a:gd name="T54" fmla="*/ 1028 w 2507"/>
            <a:gd name="T55" fmla="*/ 2029 h 2137"/>
            <a:gd name="T56" fmla="*/ 913 w 2507"/>
            <a:gd name="T57" fmla="*/ 2106 h 2137"/>
            <a:gd name="T58" fmla="*/ 868 w 2507"/>
            <a:gd name="T59" fmla="*/ 2067 h 2137"/>
            <a:gd name="T60" fmla="*/ 669 w 2507"/>
            <a:gd name="T61" fmla="*/ 1869 h 2137"/>
            <a:gd name="T62" fmla="*/ 618 w 2507"/>
            <a:gd name="T63" fmla="*/ 1831 h 2137"/>
            <a:gd name="T64" fmla="*/ 439 w 2507"/>
            <a:gd name="T65" fmla="*/ 1703 h 2137"/>
            <a:gd name="T66" fmla="*/ 401 w 2507"/>
            <a:gd name="T67" fmla="*/ 1690 h 2137"/>
            <a:gd name="T68" fmla="*/ 247 w 2507"/>
            <a:gd name="T69" fmla="*/ 1607 h 2137"/>
            <a:gd name="T70" fmla="*/ 87 w 2507"/>
            <a:gd name="T71" fmla="*/ 1472 h 2137"/>
            <a:gd name="T72" fmla="*/ 10 w 2507"/>
            <a:gd name="T73" fmla="*/ 1370 h 213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</a:cxnLst>
          <a:rect l="0" t="0" r="r" b="b"/>
          <a:pathLst>
            <a:path w="2507" h="2137">
              <a:moveTo>
                <a:pt x="10" y="1370"/>
              </a:moveTo>
              <a:cubicBezTo>
                <a:pt x="29" y="1320"/>
                <a:pt x="70" y="1283"/>
                <a:pt x="93" y="1235"/>
              </a:cubicBezTo>
              <a:cubicBezTo>
                <a:pt x="106" y="1208"/>
                <a:pt x="121" y="1184"/>
                <a:pt x="138" y="1159"/>
              </a:cubicBezTo>
              <a:cubicBezTo>
                <a:pt x="158" y="1130"/>
                <a:pt x="163" y="1092"/>
                <a:pt x="183" y="1063"/>
              </a:cubicBezTo>
              <a:cubicBezTo>
                <a:pt x="191" y="1037"/>
                <a:pt x="199" y="1026"/>
                <a:pt x="221" y="1011"/>
              </a:cubicBezTo>
              <a:cubicBezTo>
                <a:pt x="252" y="965"/>
                <a:pt x="287" y="924"/>
                <a:pt x="317" y="877"/>
              </a:cubicBezTo>
              <a:cubicBezTo>
                <a:pt x="343" y="836"/>
                <a:pt x="331" y="798"/>
                <a:pt x="375" y="768"/>
              </a:cubicBezTo>
              <a:cubicBezTo>
                <a:pt x="390" y="721"/>
                <a:pt x="368" y="777"/>
                <a:pt x="401" y="736"/>
              </a:cubicBezTo>
              <a:cubicBezTo>
                <a:pt x="405" y="731"/>
                <a:pt x="404" y="723"/>
                <a:pt x="407" y="717"/>
              </a:cubicBezTo>
              <a:cubicBezTo>
                <a:pt x="415" y="704"/>
                <a:pt x="433" y="679"/>
                <a:pt x="433" y="679"/>
              </a:cubicBezTo>
              <a:cubicBezTo>
                <a:pt x="442" y="649"/>
                <a:pt x="447" y="628"/>
                <a:pt x="465" y="602"/>
              </a:cubicBezTo>
              <a:cubicBezTo>
                <a:pt x="478" y="558"/>
                <a:pt x="497" y="525"/>
                <a:pt x="522" y="487"/>
              </a:cubicBezTo>
              <a:cubicBezTo>
                <a:pt x="545" y="452"/>
                <a:pt x="545" y="405"/>
                <a:pt x="573" y="371"/>
              </a:cubicBezTo>
              <a:cubicBezTo>
                <a:pt x="579" y="364"/>
                <a:pt x="587" y="359"/>
                <a:pt x="593" y="352"/>
              </a:cubicBezTo>
              <a:cubicBezTo>
                <a:pt x="602" y="340"/>
                <a:pt x="610" y="327"/>
                <a:pt x="618" y="314"/>
              </a:cubicBezTo>
              <a:cubicBezTo>
                <a:pt x="627" y="301"/>
                <a:pt x="644" y="275"/>
                <a:pt x="644" y="275"/>
              </a:cubicBezTo>
              <a:cubicBezTo>
                <a:pt x="652" y="250"/>
                <a:pt x="676" y="226"/>
                <a:pt x="701" y="218"/>
              </a:cubicBezTo>
              <a:cubicBezTo>
                <a:pt x="744" y="189"/>
                <a:pt x="787" y="157"/>
                <a:pt x="836" y="141"/>
              </a:cubicBezTo>
              <a:cubicBezTo>
                <a:pt x="887" y="106"/>
                <a:pt x="950" y="89"/>
                <a:pt x="1009" y="71"/>
              </a:cubicBezTo>
              <a:cubicBezTo>
                <a:pt x="1029" y="65"/>
                <a:pt x="1044" y="47"/>
                <a:pt x="1066" y="45"/>
              </a:cubicBezTo>
              <a:cubicBezTo>
                <a:pt x="1098" y="42"/>
                <a:pt x="1130" y="41"/>
                <a:pt x="1162" y="39"/>
              </a:cubicBezTo>
              <a:cubicBezTo>
                <a:pt x="1221" y="23"/>
                <a:pt x="1281" y="10"/>
                <a:pt x="1341" y="0"/>
              </a:cubicBezTo>
              <a:cubicBezTo>
                <a:pt x="1523" y="9"/>
                <a:pt x="1438" y="0"/>
                <a:pt x="1540" y="32"/>
              </a:cubicBezTo>
              <a:cubicBezTo>
                <a:pt x="1561" y="46"/>
                <a:pt x="1570" y="63"/>
                <a:pt x="1591" y="77"/>
              </a:cubicBezTo>
              <a:cubicBezTo>
                <a:pt x="1600" y="90"/>
                <a:pt x="1608" y="102"/>
                <a:pt x="1617" y="115"/>
              </a:cubicBezTo>
              <a:cubicBezTo>
                <a:pt x="1640" y="149"/>
                <a:pt x="1632" y="195"/>
                <a:pt x="1655" y="231"/>
              </a:cubicBezTo>
              <a:cubicBezTo>
                <a:pt x="1663" y="256"/>
                <a:pt x="1671" y="267"/>
                <a:pt x="1693" y="282"/>
              </a:cubicBezTo>
              <a:cubicBezTo>
                <a:pt x="1724" y="327"/>
                <a:pt x="1750" y="373"/>
                <a:pt x="1783" y="416"/>
              </a:cubicBezTo>
              <a:cubicBezTo>
                <a:pt x="1823" y="467"/>
                <a:pt x="1791" y="444"/>
                <a:pt x="1828" y="467"/>
              </a:cubicBezTo>
              <a:cubicBezTo>
                <a:pt x="1904" y="585"/>
                <a:pt x="2042" y="612"/>
                <a:pt x="2173" y="627"/>
              </a:cubicBezTo>
              <a:cubicBezTo>
                <a:pt x="2239" y="624"/>
                <a:pt x="2325" y="610"/>
                <a:pt x="2391" y="634"/>
              </a:cubicBezTo>
              <a:cubicBezTo>
                <a:pt x="2431" y="692"/>
                <a:pt x="2377" y="621"/>
                <a:pt x="2423" y="659"/>
              </a:cubicBezTo>
              <a:cubicBezTo>
                <a:pt x="2429" y="664"/>
                <a:pt x="2430" y="673"/>
                <a:pt x="2436" y="679"/>
              </a:cubicBezTo>
              <a:cubicBezTo>
                <a:pt x="2452" y="695"/>
                <a:pt x="2474" y="711"/>
                <a:pt x="2493" y="723"/>
              </a:cubicBezTo>
              <a:cubicBezTo>
                <a:pt x="2497" y="730"/>
                <a:pt x="2507" y="735"/>
                <a:pt x="2506" y="743"/>
              </a:cubicBezTo>
              <a:cubicBezTo>
                <a:pt x="2504" y="755"/>
                <a:pt x="2458" y="765"/>
                <a:pt x="2449" y="768"/>
              </a:cubicBezTo>
              <a:cubicBezTo>
                <a:pt x="2421" y="786"/>
                <a:pt x="2416" y="814"/>
                <a:pt x="2385" y="826"/>
              </a:cubicBezTo>
              <a:cubicBezTo>
                <a:pt x="2330" y="807"/>
                <a:pt x="2285" y="815"/>
                <a:pt x="2225" y="819"/>
              </a:cubicBezTo>
              <a:cubicBezTo>
                <a:pt x="2184" y="833"/>
                <a:pt x="2143" y="843"/>
                <a:pt x="2103" y="858"/>
              </a:cubicBezTo>
              <a:cubicBezTo>
                <a:pt x="2088" y="880"/>
                <a:pt x="2068" y="888"/>
                <a:pt x="2052" y="909"/>
              </a:cubicBezTo>
              <a:cubicBezTo>
                <a:pt x="2017" y="953"/>
                <a:pt x="1989" y="1003"/>
                <a:pt x="1949" y="1043"/>
              </a:cubicBezTo>
              <a:cubicBezTo>
                <a:pt x="1937" y="1055"/>
                <a:pt x="1924" y="1065"/>
                <a:pt x="1911" y="1075"/>
              </a:cubicBezTo>
              <a:cubicBezTo>
                <a:pt x="1899" y="1085"/>
                <a:pt x="1873" y="1101"/>
                <a:pt x="1873" y="1101"/>
              </a:cubicBezTo>
              <a:cubicBezTo>
                <a:pt x="1869" y="1107"/>
                <a:pt x="1866" y="1115"/>
                <a:pt x="1860" y="1120"/>
              </a:cubicBezTo>
              <a:cubicBezTo>
                <a:pt x="1848" y="1130"/>
                <a:pt x="1821" y="1146"/>
                <a:pt x="1821" y="1146"/>
              </a:cubicBezTo>
              <a:cubicBezTo>
                <a:pt x="1800" y="1179"/>
                <a:pt x="1738" y="1236"/>
                <a:pt x="1700" y="1248"/>
              </a:cubicBezTo>
              <a:cubicBezTo>
                <a:pt x="1687" y="1257"/>
                <a:pt x="1674" y="1265"/>
                <a:pt x="1661" y="1274"/>
              </a:cubicBezTo>
              <a:cubicBezTo>
                <a:pt x="1655" y="1278"/>
                <a:pt x="1642" y="1287"/>
                <a:pt x="1642" y="1287"/>
              </a:cubicBezTo>
              <a:cubicBezTo>
                <a:pt x="1609" y="1335"/>
                <a:pt x="1604" y="1399"/>
                <a:pt x="1585" y="1453"/>
              </a:cubicBezTo>
              <a:cubicBezTo>
                <a:pt x="1576" y="1478"/>
                <a:pt x="1565" y="1530"/>
                <a:pt x="1565" y="1530"/>
              </a:cubicBezTo>
              <a:cubicBezTo>
                <a:pt x="1570" y="1635"/>
                <a:pt x="1581" y="1712"/>
                <a:pt x="1597" y="1811"/>
              </a:cubicBezTo>
              <a:cubicBezTo>
                <a:pt x="1595" y="1830"/>
                <a:pt x="1600" y="1852"/>
                <a:pt x="1591" y="1869"/>
              </a:cubicBezTo>
              <a:cubicBezTo>
                <a:pt x="1588" y="1874"/>
                <a:pt x="1545" y="1900"/>
                <a:pt x="1533" y="1907"/>
              </a:cubicBezTo>
              <a:cubicBezTo>
                <a:pt x="1481" y="1994"/>
                <a:pt x="1294" y="1963"/>
                <a:pt x="1220" y="1965"/>
              </a:cubicBezTo>
              <a:cubicBezTo>
                <a:pt x="1175" y="1975"/>
                <a:pt x="1129" y="1984"/>
                <a:pt x="1085" y="1997"/>
              </a:cubicBezTo>
              <a:cubicBezTo>
                <a:pt x="1042" y="2027"/>
                <a:pt x="1062" y="2018"/>
                <a:pt x="1028" y="2029"/>
              </a:cubicBezTo>
              <a:cubicBezTo>
                <a:pt x="1002" y="2046"/>
                <a:pt x="976" y="2063"/>
                <a:pt x="951" y="2080"/>
              </a:cubicBezTo>
              <a:cubicBezTo>
                <a:pt x="938" y="2089"/>
                <a:pt x="913" y="2106"/>
                <a:pt x="913" y="2106"/>
              </a:cubicBezTo>
              <a:cubicBezTo>
                <a:pt x="901" y="2124"/>
                <a:pt x="901" y="2137"/>
                <a:pt x="881" y="2112"/>
              </a:cubicBezTo>
              <a:cubicBezTo>
                <a:pt x="875" y="2105"/>
                <a:pt x="870" y="2073"/>
                <a:pt x="868" y="2067"/>
              </a:cubicBezTo>
              <a:cubicBezTo>
                <a:pt x="854" y="2017"/>
                <a:pt x="823" y="1975"/>
                <a:pt x="772" y="1959"/>
              </a:cubicBezTo>
              <a:cubicBezTo>
                <a:pt x="753" y="1930"/>
                <a:pt x="702" y="1879"/>
                <a:pt x="669" y="1869"/>
              </a:cubicBezTo>
              <a:cubicBezTo>
                <a:pt x="657" y="1861"/>
                <a:pt x="642" y="1859"/>
                <a:pt x="631" y="1850"/>
              </a:cubicBezTo>
              <a:cubicBezTo>
                <a:pt x="625" y="1845"/>
                <a:pt x="624" y="1836"/>
                <a:pt x="618" y="1831"/>
              </a:cubicBezTo>
              <a:cubicBezTo>
                <a:pt x="606" y="1821"/>
                <a:pt x="580" y="1805"/>
                <a:pt x="580" y="1805"/>
              </a:cubicBezTo>
              <a:cubicBezTo>
                <a:pt x="548" y="1759"/>
                <a:pt x="492" y="1721"/>
                <a:pt x="439" y="1703"/>
              </a:cubicBezTo>
              <a:cubicBezTo>
                <a:pt x="433" y="1701"/>
                <a:pt x="426" y="1698"/>
                <a:pt x="420" y="1696"/>
              </a:cubicBezTo>
              <a:cubicBezTo>
                <a:pt x="414" y="1694"/>
                <a:pt x="407" y="1692"/>
                <a:pt x="401" y="1690"/>
              </a:cubicBezTo>
              <a:cubicBezTo>
                <a:pt x="388" y="1686"/>
                <a:pt x="362" y="1677"/>
                <a:pt x="362" y="1677"/>
              </a:cubicBezTo>
              <a:cubicBezTo>
                <a:pt x="324" y="1651"/>
                <a:pt x="285" y="1632"/>
                <a:pt x="247" y="1607"/>
              </a:cubicBezTo>
              <a:cubicBezTo>
                <a:pt x="213" y="1585"/>
                <a:pt x="184" y="1558"/>
                <a:pt x="151" y="1536"/>
              </a:cubicBezTo>
              <a:cubicBezTo>
                <a:pt x="135" y="1512"/>
                <a:pt x="111" y="1488"/>
                <a:pt x="87" y="1472"/>
              </a:cubicBezTo>
              <a:cubicBezTo>
                <a:pt x="69" y="1446"/>
                <a:pt x="43" y="1426"/>
                <a:pt x="17" y="1408"/>
              </a:cubicBezTo>
              <a:cubicBezTo>
                <a:pt x="0" y="1384"/>
                <a:pt x="2" y="1396"/>
                <a:pt x="10" y="1370"/>
              </a:cubicBezTo>
              <a:close/>
            </a:path>
          </a:pathLst>
        </a:custGeom>
        <a:solidFill>
          <a:srgbClr val="FFFF00">
            <a:alpha val="34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>
              <a:solidFill>
                <a:schemeClr val="tx1"/>
              </a:solidFill>
              <a:prstDash val="solid"/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</xdr:col>
      <xdr:colOff>1223052</xdr:colOff>
      <xdr:row>39</xdr:row>
      <xdr:rowOff>38100</xdr:rowOff>
    </xdr:from>
    <xdr:to>
      <xdr:col>1</xdr:col>
      <xdr:colOff>1451652</xdr:colOff>
      <xdr:row>40</xdr:row>
      <xdr:rowOff>76200</xdr:rowOff>
    </xdr:to>
    <xdr:sp macro="" textlink="">
      <xdr:nvSpPr>
        <xdr:cNvPr id="87" name="Oval 86">
          <a:extLst>
            <a:ext uri="{FF2B5EF4-FFF2-40B4-BE49-F238E27FC236}">
              <a16:creationId xmlns:a16="http://schemas.microsoft.com/office/drawing/2014/main" id="{713EC82C-2D22-4146-B9FD-B232024CD511}"/>
            </a:ext>
          </a:extLst>
        </xdr:cNvPr>
        <xdr:cNvSpPr>
          <a:spLocks noChangeArrowheads="1"/>
        </xdr:cNvSpPr>
      </xdr:nvSpPr>
      <xdr:spPr bwMode="auto">
        <a:xfrm>
          <a:off x="1832652" y="7467600"/>
          <a:ext cx="228600" cy="228600"/>
        </a:xfrm>
        <a:prstGeom prst="ellipse">
          <a:avLst/>
        </a:prstGeom>
        <a:solidFill>
          <a:srgbClr val="FF0000"/>
        </a:solidFill>
        <a:ln w="9525">
          <a:solidFill>
            <a:srgbClr val="FF33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143552</xdr:colOff>
      <xdr:row>33</xdr:row>
      <xdr:rowOff>38100</xdr:rowOff>
    </xdr:from>
    <xdr:to>
      <xdr:col>3</xdr:col>
      <xdr:colOff>372152</xdr:colOff>
      <xdr:row>34</xdr:row>
      <xdr:rowOff>76200</xdr:rowOff>
    </xdr:to>
    <xdr:sp macro="" textlink="">
      <xdr:nvSpPr>
        <xdr:cNvPr id="88" name="Oval 87">
          <a:extLst>
            <a:ext uri="{FF2B5EF4-FFF2-40B4-BE49-F238E27FC236}">
              <a16:creationId xmlns:a16="http://schemas.microsoft.com/office/drawing/2014/main" id="{23C4D7E1-6B41-4695-8D80-3F84966AEE86}"/>
            </a:ext>
          </a:extLst>
        </xdr:cNvPr>
        <xdr:cNvSpPr>
          <a:spLocks noChangeArrowheads="1"/>
        </xdr:cNvSpPr>
      </xdr:nvSpPr>
      <xdr:spPr bwMode="auto">
        <a:xfrm>
          <a:off x="3051852" y="6324600"/>
          <a:ext cx="228600" cy="228600"/>
        </a:xfrm>
        <a:prstGeom prst="ellipse">
          <a:avLst/>
        </a:prstGeom>
        <a:solidFill>
          <a:srgbClr val="3333FF">
            <a:alpha val="50000"/>
          </a:srgbClr>
        </a:solidFill>
        <a:ln w="9525">
          <a:solidFill>
            <a:srgbClr val="FF33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4</xdr:col>
      <xdr:colOff>168952</xdr:colOff>
      <xdr:row>34</xdr:row>
      <xdr:rowOff>76200</xdr:rowOff>
    </xdr:from>
    <xdr:to>
      <xdr:col>4</xdr:col>
      <xdr:colOff>397552</xdr:colOff>
      <xdr:row>35</xdr:row>
      <xdr:rowOff>114300</xdr:rowOff>
    </xdr:to>
    <xdr:sp macro="" textlink="">
      <xdr:nvSpPr>
        <xdr:cNvPr id="89" name="Oval 88">
          <a:extLst>
            <a:ext uri="{FF2B5EF4-FFF2-40B4-BE49-F238E27FC236}">
              <a16:creationId xmlns:a16="http://schemas.microsoft.com/office/drawing/2014/main" id="{5828B9D8-D14E-4490-868C-F4F79A43AEF6}"/>
            </a:ext>
          </a:extLst>
        </xdr:cNvPr>
        <xdr:cNvSpPr>
          <a:spLocks noChangeArrowheads="1"/>
        </xdr:cNvSpPr>
      </xdr:nvSpPr>
      <xdr:spPr bwMode="auto">
        <a:xfrm>
          <a:off x="3966252" y="6553200"/>
          <a:ext cx="228600" cy="228600"/>
        </a:xfrm>
        <a:prstGeom prst="ellipse">
          <a:avLst/>
        </a:prstGeom>
        <a:solidFill>
          <a:srgbClr val="3333FF">
            <a:alpha val="50000"/>
          </a:srgbClr>
        </a:solidFill>
        <a:ln w="9525">
          <a:solidFill>
            <a:srgbClr val="FF33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2</xdr:col>
      <xdr:colOff>372152</xdr:colOff>
      <xdr:row>29</xdr:row>
      <xdr:rowOff>38100</xdr:rowOff>
    </xdr:from>
    <xdr:to>
      <xdr:col>2</xdr:col>
      <xdr:colOff>600752</xdr:colOff>
      <xdr:row>30</xdr:row>
      <xdr:rowOff>76200</xdr:rowOff>
    </xdr:to>
    <xdr:sp macro="" textlink="">
      <xdr:nvSpPr>
        <xdr:cNvPr id="90" name="Oval 89">
          <a:extLst>
            <a:ext uri="{FF2B5EF4-FFF2-40B4-BE49-F238E27FC236}">
              <a16:creationId xmlns:a16="http://schemas.microsoft.com/office/drawing/2014/main" id="{DAD6E27A-C23F-4930-A361-3E2D1CEEB496}"/>
            </a:ext>
          </a:extLst>
        </xdr:cNvPr>
        <xdr:cNvSpPr>
          <a:spLocks noChangeArrowheads="1"/>
        </xdr:cNvSpPr>
      </xdr:nvSpPr>
      <xdr:spPr bwMode="auto">
        <a:xfrm>
          <a:off x="2518452" y="5562600"/>
          <a:ext cx="228600" cy="228600"/>
        </a:xfrm>
        <a:prstGeom prst="ellipse">
          <a:avLst/>
        </a:prstGeom>
        <a:solidFill>
          <a:srgbClr val="3333FF">
            <a:alpha val="50000"/>
          </a:srgbClr>
        </a:solidFill>
        <a:ln w="9525">
          <a:solidFill>
            <a:srgbClr val="FF33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600752</xdr:colOff>
      <xdr:row>30</xdr:row>
      <xdr:rowOff>0</xdr:rowOff>
    </xdr:from>
    <xdr:to>
      <xdr:col>3</xdr:col>
      <xdr:colOff>829352</xdr:colOff>
      <xdr:row>31</xdr:row>
      <xdr:rowOff>38100</xdr:rowOff>
    </xdr:to>
    <xdr:sp macro="" textlink="">
      <xdr:nvSpPr>
        <xdr:cNvPr id="91" name="Oval 90">
          <a:extLst>
            <a:ext uri="{FF2B5EF4-FFF2-40B4-BE49-F238E27FC236}">
              <a16:creationId xmlns:a16="http://schemas.microsoft.com/office/drawing/2014/main" id="{20ADF8F7-3A79-4A6B-9FCF-B89E82E06FA8}"/>
            </a:ext>
          </a:extLst>
        </xdr:cNvPr>
        <xdr:cNvSpPr>
          <a:spLocks noChangeArrowheads="1"/>
        </xdr:cNvSpPr>
      </xdr:nvSpPr>
      <xdr:spPr bwMode="auto">
        <a:xfrm>
          <a:off x="3509052" y="5715000"/>
          <a:ext cx="228600" cy="228600"/>
        </a:xfrm>
        <a:prstGeom prst="ellipse">
          <a:avLst/>
        </a:prstGeom>
        <a:solidFill>
          <a:srgbClr val="3333FF">
            <a:alpha val="50000"/>
          </a:srgbClr>
        </a:solidFill>
        <a:ln w="9525">
          <a:solidFill>
            <a:srgbClr val="FF33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295952</xdr:colOff>
      <xdr:row>30</xdr:row>
      <xdr:rowOff>0</xdr:rowOff>
    </xdr:from>
    <xdr:to>
      <xdr:col>3</xdr:col>
      <xdr:colOff>524552</xdr:colOff>
      <xdr:row>31</xdr:row>
      <xdr:rowOff>38100</xdr:rowOff>
    </xdr:to>
    <xdr:sp macro="" textlink="">
      <xdr:nvSpPr>
        <xdr:cNvPr id="92" name="Oval 91">
          <a:extLst>
            <a:ext uri="{FF2B5EF4-FFF2-40B4-BE49-F238E27FC236}">
              <a16:creationId xmlns:a16="http://schemas.microsoft.com/office/drawing/2014/main" id="{B03804BA-8978-474B-B92E-65016900C488}"/>
            </a:ext>
          </a:extLst>
        </xdr:cNvPr>
        <xdr:cNvSpPr>
          <a:spLocks noChangeArrowheads="1"/>
        </xdr:cNvSpPr>
      </xdr:nvSpPr>
      <xdr:spPr bwMode="auto">
        <a:xfrm>
          <a:off x="3204252" y="5715000"/>
          <a:ext cx="228600" cy="228600"/>
        </a:xfrm>
        <a:prstGeom prst="ellipse">
          <a:avLst/>
        </a:prstGeom>
        <a:solidFill>
          <a:srgbClr val="FF0000"/>
        </a:solidFill>
        <a:ln w="9525">
          <a:solidFill>
            <a:srgbClr val="FF33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4</xdr:col>
      <xdr:colOff>153077</xdr:colOff>
      <xdr:row>38</xdr:row>
      <xdr:rowOff>50800</xdr:rowOff>
    </xdr:from>
    <xdr:to>
      <xdr:col>9</xdr:col>
      <xdr:colOff>591227</xdr:colOff>
      <xdr:row>41</xdr:row>
      <xdr:rowOff>120650</xdr:rowOff>
    </xdr:to>
    <xdr:sp macro="" textlink="">
      <xdr:nvSpPr>
        <xdr:cNvPr id="93" name="Text Box 60">
          <a:extLst>
            <a:ext uri="{FF2B5EF4-FFF2-40B4-BE49-F238E27FC236}">
              <a16:creationId xmlns:a16="http://schemas.microsoft.com/office/drawing/2014/main" id="{E27E6C63-6D0A-48C4-88D7-A3F95A75F012}"/>
            </a:ext>
          </a:extLst>
        </xdr:cNvPr>
        <xdr:cNvSpPr txBox="1">
          <a:spLocks noChangeArrowheads="1"/>
        </xdr:cNvSpPr>
      </xdr:nvSpPr>
      <xdr:spPr bwMode="auto">
        <a:xfrm>
          <a:off x="3950377" y="7289800"/>
          <a:ext cx="1657350" cy="641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99FF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en-US"/>
            <a:t>Abalone Cove</a:t>
          </a:r>
        </a:p>
        <a:p>
          <a:r>
            <a:rPr lang="en-US" altLang="en-US"/>
            <a:t>Landslide</a:t>
          </a:r>
        </a:p>
      </xdr:txBody>
    </xdr:sp>
    <xdr:clientData/>
  </xdr:twoCellAnchor>
  <xdr:twoCellAnchor>
    <xdr:from>
      <xdr:col>4</xdr:col>
      <xdr:colOff>16552</xdr:colOff>
      <xdr:row>39</xdr:row>
      <xdr:rowOff>38100</xdr:rowOff>
    </xdr:from>
    <xdr:to>
      <xdr:col>4</xdr:col>
      <xdr:colOff>245152</xdr:colOff>
      <xdr:row>40</xdr:row>
      <xdr:rowOff>76200</xdr:rowOff>
    </xdr:to>
    <xdr:sp macro="" textlink="">
      <xdr:nvSpPr>
        <xdr:cNvPr id="94" name="Line 61">
          <a:extLst>
            <a:ext uri="{FF2B5EF4-FFF2-40B4-BE49-F238E27FC236}">
              <a16:creationId xmlns:a16="http://schemas.microsoft.com/office/drawing/2014/main" id="{14634C74-FD57-4B9E-A554-AA2D930E4DE3}"/>
            </a:ext>
          </a:extLst>
        </xdr:cNvPr>
        <xdr:cNvSpPr>
          <a:spLocks noChangeShapeType="1"/>
        </xdr:cNvSpPr>
      </xdr:nvSpPr>
      <xdr:spPr bwMode="auto">
        <a:xfrm flipH="1" flipV="1">
          <a:off x="3813852" y="7467600"/>
          <a:ext cx="228600" cy="228600"/>
        </a:xfrm>
        <a:prstGeom prst="line">
          <a:avLst/>
        </a:prstGeom>
        <a:noFill/>
        <a:ln w="19050">
          <a:solidFill>
            <a:schemeClr val="tx1"/>
          </a:solidFill>
          <a:round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2</xdr:col>
      <xdr:colOff>372152</xdr:colOff>
      <xdr:row>37</xdr:row>
      <xdr:rowOff>38100</xdr:rowOff>
    </xdr:from>
    <xdr:to>
      <xdr:col>2</xdr:col>
      <xdr:colOff>600752</xdr:colOff>
      <xdr:row>38</xdr:row>
      <xdr:rowOff>76200</xdr:rowOff>
    </xdr:to>
    <xdr:sp macro="" textlink="">
      <xdr:nvSpPr>
        <xdr:cNvPr id="95" name="Oval 94">
          <a:extLst>
            <a:ext uri="{FF2B5EF4-FFF2-40B4-BE49-F238E27FC236}">
              <a16:creationId xmlns:a16="http://schemas.microsoft.com/office/drawing/2014/main" id="{76A986A5-80BE-41FF-8E51-F3F596C944DA}"/>
            </a:ext>
          </a:extLst>
        </xdr:cNvPr>
        <xdr:cNvSpPr>
          <a:spLocks noChangeArrowheads="1"/>
        </xdr:cNvSpPr>
      </xdr:nvSpPr>
      <xdr:spPr bwMode="auto">
        <a:xfrm>
          <a:off x="2518452" y="7086600"/>
          <a:ext cx="228600" cy="228600"/>
        </a:xfrm>
        <a:prstGeom prst="ellipse">
          <a:avLst/>
        </a:prstGeom>
        <a:solidFill>
          <a:srgbClr val="FF0000"/>
        </a:solidFill>
        <a:ln w="9525">
          <a:solidFill>
            <a:srgbClr val="FF33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2</xdr:col>
      <xdr:colOff>372152</xdr:colOff>
      <xdr:row>40</xdr:row>
      <xdr:rowOff>152400</xdr:rowOff>
    </xdr:from>
    <xdr:to>
      <xdr:col>2</xdr:col>
      <xdr:colOff>600752</xdr:colOff>
      <xdr:row>42</xdr:row>
      <xdr:rowOff>0</xdr:rowOff>
    </xdr:to>
    <xdr:sp macro="" textlink="">
      <xdr:nvSpPr>
        <xdr:cNvPr id="96" name="Oval 95">
          <a:extLst>
            <a:ext uri="{FF2B5EF4-FFF2-40B4-BE49-F238E27FC236}">
              <a16:creationId xmlns:a16="http://schemas.microsoft.com/office/drawing/2014/main" id="{1A4AB04C-AA55-4C4E-BEDD-C5AB4F02A496}"/>
            </a:ext>
          </a:extLst>
        </xdr:cNvPr>
        <xdr:cNvSpPr>
          <a:spLocks noChangeArrowheads="1"/>
        </xdr:cNvSpPr>
      </xdr:nvSpPr>
      <xdr:spPr bwMode="auto">
        <a:xfrm>
          <a:off x="2518452" y="7772400"/>
          <a:ext cx="228600" cy="228600"/>
        </a:xfrm>
        <a:prstGeom prst="ellipse">
          <a:avLst/>
        </a:prstGeom>
        <a:solidFill>
          <a:srgbClr val="FF0000"/>
        </a:solidFill>
        <a:ln w="9525">
          <a:solidFill>
            <a:srgbClr val="FF33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143552</xdr:colOff>
      <xdr:row>40</xdr:row>
      <xdr:rowOff>76200</xdr:rowOff>
    </xdr:from>
    <xdr:to>
      <xdr:col>3</xdr:col>
      <xdr:colOff>372152</xdr:colOff>
      <xdr:row>41</xdr:row>
      <xdr:rowOff>114300</xdr:rowOff>
    </xdr:to>
    <xdr:sp macro="" textlink="">
      <xdr:nvSpPr>
        <xdr:cNvPr id="97" name="Oval 96">
          <a:extLst>
            <a:ext uri="{FF2B5EF4-FFF2-40B4-BE49-F238E27FC236}">
              <a16:creationId xmlns:a16="http://schemas.microsoft.com/office/drawing/2014/main" id="{DF5B7FEA-E457-455F-9B79-E39EC003B2C7}"/>
            </a:ext>
          </a:extLst>
        </xdr:cNvPr>
        <xdr:cNvSpPr>
          <a:spLocks noChangeArrowheads="1"/>
        </xdr:cNvSpPr>
      </xdr:nvSpPr>
      <xdr:spPr bwMode="auto">
        <a:xfrm>
          <a:off x="3051852" y="7696200"/>
          <a:ext cx="228600" cy="228600"/>
        </a:xfrm>
        <a:prstGeom prst="ellipse">
          <a:avLst/>
        </a:prstGeom>
        <a:solidFill>
          <a:srgbClr val="FF0000"/>
        </a:solidFill>
        <a:ln w="9525">
          <a:solidFill>
            <a:srgbClr val="FF33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3</xdr:col>
      <xdr:colOff>448352</xdr:colOff>
      <xdr:row>37</xdr:row>
      <xdr:rowOff>114300</xdr:rowOff>
    </xdr:from>
    <xdr:to>
      <xdr:col>3</xdr:col>
      <xdr:colOff>676952</xdr:colOff>
      <xdr:row>38</xdr:row>
      <xdr:rowOff>152400</xdr:rowOff>
    </xdr:to>
    <xdr:sp macro="" textlink="">
      <xdr:nvSpPr>
        <xdr:cNvPr id="98" name="Oval 97">
          <a:extLst>
            <a:ext uri="{FF2B5EF4-FFF2-40B4-BE49-F238E27FC236}">
              <a16:creationId xmlns:a16="http://schemas.microsoft.com/office/drawing/2014/main" id="{A4C04095-835B-4EB1-ACAE-C657BA3BF256}"/>
            </a:ext>
          </a:extLst>
        </xdr:cNvPr>
        <xdr:cNvSpPr>
          <a:spLocks noChangeArrowheads="1"/>
        </xdr:cNvSpPr>
      </xdr:nvSpPr>
      <xdr:spPr bwMode="auto">
        <a:xfrm>
          <a:off x="3356652" y="7162800"/>
          <a:ext cx="228600" cy="228600"/>
        </a:xfrm>
        <a:prstGeom prst="ellipse">
          <a:avLst/>
        </a:prstGeom>
        <a:solidFill>
          <a:srgbClr val="3333FF">
            <a:alpha val="50000"/>
          </a:srgbClr>
        </a:solidFill>
        <a:ln w="9525">
          <a:solidFill>
            <a:srgbClr val="FF33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 altLang="en-US" sz="3200"/>
        </a:p>
      </xdr:txBody>
    </xdr:sp>
    <xdr:clientData/>
  </xdr:twoCellAnchor>
  <xdr:twoCellAnchor>
    <xdr:from>
      <xdr:col>1</xdr:col>
      <xdr:colOff>1477052</xdr:colOff>
      <xdr:row>42</xdr:row>
      <xdr:rowOff>0</xdr:rowOff>
    </xdr:from>
    <xdr:to>
      <xdr:col>3</xdr:col>
      <xdr:colOff>22902</xdr:colOff>
      <xdr:row>43</xdr:row>
      <xdr:rowOff>146050</xdr:rowOff>
    </xdr:to>
    <xdr:sp macro="" textlink="">
      <xdr:nvSpPr>
        <xdr:cNvPr id="99" name="Text Box 43">
          <a:extLst>
            <a:ext uri="{FF2B5EF4-FFF2-40B4-BE49-F238E27FC236}">
              <a16:creationId xmlns:a16="http://schemas.microsoft.com/office/drawing/2014/main" id="{CA72BCED-3734-41BC-A7E3-E70C6D9B778D}"/>
            </a:ext>
          </a:extLst>
        </xdr:cNvPr>
        <xdr:cNvSpPr txBox="1">
          <a:spLocks noChangeArrowheads="1"/>
        </xdr:cNvSpPr>
      </xdr:nvSpPr>
      <xdr:spPr bwMode="auto">
        <a:xfrm>
          <a:off x="2086652" y="8001000"/>
          <a:ext cx="844550" cy="336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99FF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en-US" sz="1600" b="1"/>
            <a:t>WW18</a:t>
          </a:r>
        </a:p>
      </xdr:txBody>
    </xdr:sp>
    <xdr:clientData/>
  </xdr:twoCellAnchor>
  <xdr:twoCellAnchor>
    <xdr:from>
      <xdr:col>1</xdr:col>
      <xdr:colOff>356277</xdr:colOff>
      <xdr:row>38</xdr:row>
      <xdr:rowOff>76200</xdr:rowOff>
    </xdr:from>
    <xdr:to>
      <xdr:col>1</xdr:col>
      <xdr:colOff>1200827</xdr:colOff>
      <xdr:row>40</xdr:row>
      <xdr:rowOff>31750</xdr:rowOff>
    </xdr:to>
    <xdr:sp macro="" textlink="">
      <xdr:nvSpPr>
        <xdr:cNvPr id="100" name="Text Box 42">
          <a:extLst>
            <a:ext uri="{FF2B5EF4-FFF2-40B4-BE49-F238E27FC236}">
              <a16:creationId xmlns:a16="http://schemas.microsoft.com/office/drawing/2014/main" id="{510FDDAA-B3DB-4ED4-8B45-62CC91409EE2}"/>
            </a:ext>
          </a:extLst>
        </xdr:cNvPr>
        <xdr:cNvSpPr txBox="1">
          <a:spLocks noChangeArrowheads="1"/>
        </xdr:cNvSpPr>
      </xdr:nvSpPr>
      <xdr:spPr bwMode="auto">
        <a:xfrm>
          <a:off x="965877" y="7315200"/>
          <a:ext cx="844550" cy="336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99FF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en-US" sz="1600" b="1"/>
            <a:t>WW19</a:t>
          </a:r>
        </a:p>
      </xdr:txBody>
    </xdr:sp>
    <xdr:clientData/>
  </xdr:twoCellAnchor>
  <xdr:twoCellAnchor>
    <xdr:from>
      <xdr:col>1</xdr:col>
      <xdr:colOff>1443715</xdr:colOff>
      <xdr:row>35</xdr:row>
      <xdr:rowOff>150813</xdr:rowOff>
    </xdr:from>
    <xdr:to>
      <xdr:col>2</xdr:col>
      <xdr:colOff>688065</xdr:colOff>
      <xdr:row>37</xdr:row>
      <xdr:rowOff>136525</xdr:rowOff>
    </xdr:to>
    <xdr:sp macro="" textlink="">
      <xdr:nvSpPr>
        <xdr:cNvPr id="101" name="Text Box 44">
          <a:extLst>
            <a:ext uri="{FF2B5EF4-FFF2-40B4-BE49-F238E27FC236}">
              <a16:creationId xmlns:a16="http://schemas.microsoft.com/office/drawing/2014/main" id="{03C6ADCB-A9BD-44A0-ADB0-6523F63518DE}"/>
            </a:ext>
          </a:extLst>
        </xdr:cNvPr>
        <xdr:cNvSpPr txBox="1">
          <a:spLocks noChangeArrowheads="1"/>
        </xdr:cNvSpPr>
      </xdr:nvSpPr>
      <xdr:spPr bwMode="auto">
        <a:xfrm>
          <a:off x="2053315" y="6818313"/>
          <a:ext cx="781050" cy="36671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99FF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en-US" b="1"/>
            <a:t>WW9</a:t>
          </a:r>
        </a:p>
      </xdr:txBody>
    </xdr:sp>
    <xdr:clientData/>
  </xdr:twoCellAnchor>
  <xdr:twoCellAnchor>
    <xdr:from>
      <xdr:col>3</xdr:col>
      <xdr:colOff>203877</xdr:colOff>
      <xdr:row>41</xdr:row>
      <xdr:rowOff>112713</xdr:rowOff>
    </xdr:from>
    <xdr:to>
      <xdr:col>4</xdr:col>
      <xdr:colOff>159427</xdr:colOff>
      <xdr:row>43</xdr:row>
      <xdr:rowOff>68263</xdr:rowOff>
    </xdr:to>
    <xdr:sp macro="" textlink="">
      <xdr:nvSpPr>
        <xdr:cNvPr id="102" name="Text Box 62">
          <a:extLst>
            <a:ext uri="{FF2B5EF4-FFF2-40B4-BE49-F238E27FC236}">
              <a16:creationId xmlns:a16="http://schemas.microsoft.com/office/drawing/2014/main" id="{1682446B-348B-4D32-B238-8FC7FAF66E89}"/>
            </a:ext>
          </a:extLst>
        </xdr:cNvPr>
        <xdr:cNvSpPr txBox="1">
          <a:spLocks noChangeArrowheads="1"/>
        </xdr:cNvSpPr>
      </xdr:nvSpPr>
      <xdr:spPr bwMode="auto">
        <a:xfrm>
          <a:off x="3112177" y="7923213"/>
          <a:ext cx="844550" cy="336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99FF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en-US" sz="1600" b="1"/>
            <a:t>WW20</a:t>
          </a:r>
        </a:p>
      </xdr:txBody>
    </xdr:sp>
    <xdr:clientData/>
  </xdr:twoCellAnchor>
  <xdr:twoCellAnchor>
    <xdr:from>
      <xdr:col>3</xdr:col>
      <xdr:colOff>272140</xdr:colOff>
      <xdr:row>36</xdr:row>
      <xdr:rowOff>3175</xdr:rowOff>
    </xdr:from>
    <xdr:to>
      <xdr:col>4</xdr:col>
      <xdr:colOff>164190</xdr:colOff>
      <xdr:row>37</xdr:row>
      <xdr:rowOff>179388</xdr:rowOff>
    </xdr:to>
    <xdr:sp macro="" textlink="">
      <xdr:nvSpPr>
        <xdr:cNvPr id="103" name="Text Box 26">
          <a:extLst>
            <a:ext uri="{FF2B5EF4-FFF2-40B4-BE49-F238E27FC236}">
              <a16:creationId xmlns:a16="http://schemas.microsoft.com/office/drawing/2014/main" id="{B216E5DB-44D6-45F5-9F29-FDD38CC3CBB4}"/>
            </a:ext>
          </a:extLst>
        </xdr:cNvPr>
        <xdr:cNvSpPr txBox="1">
          <a:spLocks noChangeArrowheads="1"/>
        </xdr:cNvSpPr>
      </xdr:nvSpPr>
      <xdr:spPr bwMode="auto">
        <a:xfrm>
          <a:off x="3180440" y="6861175"/>
          <a:ext cx="781050" cy="36671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99FF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en-US" b="1"/>
            <a:t>WW5</a:t>
          </a:r>
        </a:p>
      </xdr:txBody>
    </xdr:sp>
    <xdr:clientData/>
  </xdr:twoCellAnchor>
  <xdr:twoCellAnchor>
    <xdr:from>
      <xdr:col>2</xdr:col>
      <xdr:colOff>753152</xdr:colOff>
      <xdr:row>34</xdr:row>
      <xdr:rowOff>0</xdr:rowOff>
    </xdr:from>
    <xdr:to>
      <xdr:col>3</xdr:col>
      <xdr:colOff>708702</xdr:colOff>
      <xdr:row>35</xdr:row>
      <xdr:rowOff>146050</xdr:rowOff>
    </xdr:to>
    <xdr:sp macro="" textlink="">
      <xdr:nvSpPr>
        <xdr:cNvPr id="104" name="Text Box 29">
          <a:extLst>
            <a:ext uri="{FF2B5EF4-FFF2-40B4-BE49-F238E27FC236}">
              <a16:creationId xmlns:a16="http://schemas.microsoft.com/office/drawing/2014/main" id="{058C68DF-6CF4-409E-A7C1-C96A6F1D2A12}"/>
            </a:ext>
          </a:extLst>
        </xdr:cNvPr>
        <xdr:cNvSpPr txBox="1">
          <a:spLocks noChangeArrowheads="1"/>
        </xdr:cNvSpPr>
      </xdr:nvSpPr>
      <xdr:spPr bwMode="auto">
        <a:xfrm>
          <a:off x="2899452" y="6477000"/>
          <a:ext cx="717550" cy="336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99FF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en-US" sz="1600" b="1"/>
            <a:t>WW2</a:t>
          </a:r>
        </a:p>
      </xdr:txBody>
    </xdr:sp>
    <xdr:clientData/>
  </xdr:twoCellAnchor>
  <xdr:twoCellAnchor>
    <xdr:from>
      <xdr:col>4</xdr:col>
      <xdr:colOff>397552</xdr:colOff>
      <xdr:row>33</xdr:row>
      <xdr:rowOff>114300</xdr:rowOff>
    </xdr:from>
    <xdr:to>
      <xdr:col>8</xdr:col>
      <xdr:colOff>569002</xdr:colOff>
      <xdr:row>35</xdr:row>
      <xdr:rowOff>100013</xdr:rowOff>
    </xdr:to>
    <xdr:sp macro="" textlink="">
      <xdr:nvSpPr>
        <xdr:cNvPr id="105" name="Text Box 27">
          <a:extLst>
            <a:ext uri="{FF2B5EF4-FFF2-40B4-BE49-F238E27FC236}">
              <a16:creationId xmlns:a16="http://schemas.microsoft.com/office/drawing/2014/main" id="{E43F8B12-ED78-49BF-904D-2E050AEDCB77}"/>
            </a:ext>
          </a:extLst>
        </xdr:cNvPr>
        <xdr:cNvSpPr txBox="1">
          <a:spLocks noChangeArrowheads="1"/>
        </xdr:cNvSpPr>
      </xdr:nvSpPr>
      <xdr:spPr bwMode="auto">
        <a:xfrm>
          <a:off x="4194852" y="6400800"/>
          <a:ext cx="781050" cy="36671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99FF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en-US" b="1"/>
            <a:t>WW4</a:t>
          </a:r>
        </a:p>
      </xdr:txBody>
    </xdr:sp>
    <xdr:clientData/>
  </xdr:twoCellAnchor>
  <xdr:twoCellAnchor>
    <xdr:from>
      <xdr:col>1</xdr:col>
      <xdr:colOff>1446890</xdr:colOff>
      <xdr:row>28</xdr:row>
      <xdr:rowOff>0</xdr:rowOff>
    </xdr:from>
    <xdr:to>
      <xdr:col>2</xdr:col>
      <xdr:colOff>691240</xdr:colOff>
      <xdr:row>29</xdr:row>
      <xdr:rowOff>176213</xdr:rowOff>
    </xdr:to>
    <xdr:sp macro="" textlink="">
      <xdr:nvSpPr>
        <xdr:cNvPr id="106" name="Text Box 41">
          <a:extLst>
            <a:ext uri="{FF2B5EF4-FFF2-40B4-BE49-F238E27FC236}">
              <a16:creationId xmlns:a16="http://schemas.microsoft.com/office/drawing/2014/main" id="{432E9BAF-79ED-4549-9FEF-0C14B661CAD5}"/>
            </a:ext>
          </a:extLst>
        </xdr:cNvPr>
        <xdr:cNvSpPr txBox="1">
          <a:spLocks noChangeArrowheads="1"/>
        </xdr:cNvSpPr>
      </xdr:nvSpPr>
      <xdr:spPr bwMode="auto">
        <a:xfrm>
          <a:off x="2056490" y="5334000"/>
          <a:ext cx="781050" cy="36671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99FF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en-US" b="1"/>
            <a:t>WW7</a:t>
          </a:r>
        </a:p>
      </xdr:txBody>
    </xdr:sp>
    <xdr:clientData/>
  </xdr:twoCellAnchor>
  <xdr:twoCellAnchor>
    <xdr:from>
      <xdr:col>2</xdr:col>
      <xdr:colOff>753152</xdr:colOff>
      <xdr:row>30</xdr:row>
      <xdr:rowOff>152400</xdr:rowOff>
    </xdr:from>
    <xdr:to>
      <xdr:col>4</xdr:col>
      <xdr:colOff>26077</xdr:colOff>
      <xdr:row>32</xdr:row>
      <xdr:rowOff>138113</xdr:rowOff>
    </xdr:to>
    <xdr:sp macro="" textlink="">
      <xdr:nvSpPr>
        <xdr:cNvPr id="107" name="Text Box 59">
          <a:extLst>
            <a:ext uri="{FF2B5EF4-FFF2-40B4-BE49-F238E27FC236}">
              <a16:creationId xmlns:a16="http://schemas.microsoft.com/office/drawing/2014/main" id="{D2E5E1D5-E82E-4DC4-A773-30FD0752060F}"/>
            </a:ext>
          </a:extLst>
        </xdr:cNvPr>
        <xdr:cNvSpPr txBox="1">
          <a:spLocks noChangeArrowheads="1"/>
        </xdr:cNvSpPr>
      </xdr:nvSpPr>
      <xdr:spPr bwMode="auto">
        <a:xfrm>
          <a:off x="2899452" y="5867400"/>
          <a:ext cx="923925" cy="36671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99FF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en-US"/>
            <a:t>WW10</a:t>
          </a:r>
        </a:p>
      </xdr:txBody>
    </xdr:sp>
    <xdr:clientData/>
  </xdr:twoCellAnchor>
  <xdr:twoCellAnchor>
    <xdr:from>
      <xdr:col>3</xdr:col>
      <xdr:colOff>753152</xdr:colOff>
      <xdr:row>30</xdr:row>
      <xdr:rowOff>0</xdr:rowOff>
    </xdr:from>
    <xdr:to>
      <xdr:col>8</xdr:col>
      <xdr:colOff>35602</xdr:colOff>
      <xdr:row>31</xdr:row>
      <xdr:rowOff>176213</xdr:rowOff>
    </xdr:to>
    <xdr:sp macro="" textlink="">
      <xdr:nvSpPr>
        <xdr:cNvPr id="108" name="Text Box 30">
          <a:extLst>
            <a:ext uri="{FF2B5EF4-FFF2-40B4-BE49-F238E27FC236}">
              <a16:creationId xmlns:a16="http://schemas.microsoft.com/office/drawing/2014/main" id="{4074CE1B-7927-4B28-9FFD-49E7183678DB}"/>
            </a:ext>
          </a:extLst>
        </xdr:cNvPr>
        <xdr:cNvSpPr txBox="1">
          <a:spLocks noChangeArrowheads="1"/>
        </xdr:cNvSpPr>
      </xdr:nvSpPr>
      <xdr:spPr bwMode="auto">
        <a:xfrm>
          <a:off x="3661452" y="5715000"/>
          <a:ext cx="781050" cy="36671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99FF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en-US" b="1"/>
            <a:t>WW3</a:t>
          </a:r>
        </a:p>
      </xdr:txBody>
    </xdr:sp>
    <xdr:clientData/>
  </xdr:twoCellAnchor>
  <xdr:twoCellAnchor>
    <xdr:from>
      <xdr:col>1</xdr:col>
      <xdr:colOff>342111</xdr:colOff>
      <xdr:row>20</xdr:row>
      <xdr:rowOff>118825</xdr:rowOff>
    </xdr:from>
    <xdr:to>
      <xdr:col>1</xdr:col>
      <xdr:colOff>570711</xdr:colOff>
      <xdr:row>21</xdr:row>
      <xdr:rowOff>156925</xdr:rowOff>
    </xdr:to>
    <xdr:sp macro="" textlink="">
      <xdr:nvSpPr>
        <xdr:cNvPr id="109" name="Oval 108">
          <a:extLst>
            <a:ext uri="{FF2B5EF4-FFF2-40B4-BE49-F238E27FC236}">
              <a16:creationId xmlns:a16="http://schemas.microsoft.com/office/drawing/2014/main" id="{73578B35-2267-47C3-A3E8-E4FFA187D905}"/>
            </a:ext>
          </a:extLst>
        </xdr:cNvPr>
        <xdr:cNvSpPr>
          <a:spLocks noChangeArrowheads="1"/>
        </xdr:cNvSpPr>
      </xdr:nvSpPr>
      <xdr:spPr bwMode="auto">
        <a:xfrm>
          <a:off x="955944" y="3717158"/>
          <a:ext cx="228600" cy="218017"/>
        </a:xfrm>
        <a:prstGeom prst="ellipse">
          <a:avLst/>
        </a:prstGeom>
        <a:solidFill>
          <a:srgbClr val="00B050"/>
        </a:solidFill>
        <a:ln w="9525">
          <a:solidFill>
            <a:srgbClr val="FF3300"/>
          </a:solidFill>
          <a:round/>
          <a:headEnd/>
          <a:tailEnd/>
        </a:ln>
        <a:effectLst/>
      </xdr:spPr>
      <xdr:txBody>
        <a:bodyPr wrap="square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</xdr:col>
      <xdr:colOff>0</xdr:colOff>
      <xdr:row>21</xdr:row>
      <xdr:rowOff>80725</xdr:rowOff>
    </xdr:from>
    <xdr:to>
      <xdr:col>1</xdr:col>
      <xdr:colOff>788999</xdr:colOff>
      <xdr:row>23</xdr:row>
      <xdr:rowOff>69057</xdr:rowOff>
    </xdr:to>
    <xdr:sp macro="" textlink="">
      <xdr:nvSpPr>
        <xdr:cNvPr id="110" name="Text Box 33">
          <a:extLst>
            <a:ext uri="{FF2B5EF4-FFF2-40B4-BE49-F238E27FC236}">
              <a16:creationId xmlns:a16="http://schemas.microsoft.com/office/drawing/2014/main" id="{BD6B9119-FD45-4986-9B6F-577D71AC48CC}"/>
            </a:ext>
          </a:extLst>
        </xdr:cNvPr>
        <xdr:cNvSpPr txBox="1">
          <a:spLocks noChangeArrowheads="1"/>
        </xdr:cNvSpPr>
      </xdr:nvSpPr>
      <xdr:spPr bwMode="auto">
        <a:xfrm>
          <a:off x="609600" y="4081225"/>
          <a:ext cx="788999" cy="36933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99FF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en-US" b="1"/>
            <a:t>MW A</a:t>
          </a:r>
        </a:p>
      </xdr:txBody>
    </xdr:sp>
    <xdr:clientData/>
  </xdr:twoCellAnchor>
  <xdr:twoCellAnchor>
    <xdr:from>
      <xdr:col>1</xdr:col>
      <xdr:colOff>1352814</xdr:colOff>
      <xdr:row>25</xdr:row>
      <xdr:rowOff>55087</xdr:rowOff>
    </xdr:from>
    <xdr:to>
      <xdr:col>2</xdr:col>
      <xdr:colOff>44714</xdr:colOff>
      <xdr:row>26</xdr:row>
      <xdr:rowOff>93187</xdr:rowOff>
    </xdr:to>
    <xdr:sp macro="" textlink="">
      <xdr:nvSpPr>
        <xdr:cNvPr id="111" name="Oval 110">
          <a:extLst>
            <a:ext uri="{FF2B5EF4-FFF2-40B4-BE49-F238E27FC236}">
              <a16:creationId xmlns:a16="http://schemas.microsoft.com/office/drawing/2014/main" id="{DB0BBBB2-7224-42AD-9ECD-3FDD52A274C3}"/>
            </a:ext>
          </a:extLst>
        </xdr:cNvPr>
        <xdr:cNvSpPr>
          <a:spLocks noChangeArrowheads="1"/>
        </xdr:cNvSpPr>
      </xdr:nvSpPr>
      <xdr:spPr bwMode="auto">
        <a:xfrm>
          <a:off x="1962414" y="4817587"/>
          <a:ext cx="228600" cy="228600"/>
        </a:xfrm>
        <a:prstGeom prst="ellipse">
          <a:avLst/>
        </a:prstGeom>
        <a:solidFill>
          <a:srgbClr val="00B050"/>
        </a:solidFill>
        <a:ln w="9525">
          <a:solidFill>
            <a:srgbClr val="FF3300"/>
          </a:solidFill>
          <a:round/>
          <a:headEnd/>
          <a:tailEnd/>
        </a:ln>
        <a:effectLst/>
      </xdr:spPr>
      <xdr:txBody>
        <a:bodyPr wrap="square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</xdr:col>
      <xdr:colOff>842816</xdr:colOff>
      <xdr:row>26</xdr:row>
      <xdr:rowOff>16987</xdr:rowOff>
    </xdr:from>
    <xdr:to>
      <xdr:col>2</xdr:col>
      <xdr:colOff>494390</xdr:colOff>
      <xdr:row>28</xdr:row>
      <xdr:rowOff>5319</xdr:rowOff>
    </xdr:to>
    <xdr:sp macro="" textlink="">
      <xdr:nvSpPr>
        <xdr:cNvPr id="112" name="Text Box 33">
          <a:extLst>
            <a:ext uri="{FF2B5EF4-FFF2-40B4-BE49-F238E27FC236}">
              <a16:creationId xmlns:a16="http://schemas.microsoft.com/office/drawing/2014/main" id="{CDA4C3D5-FEDB-4D3B-8035-B2D58F31A4BE}"/>
            </a:ext>
          </a:extLst>
        </xdr:cNvPr>
        <xdr:cNvSpPr txBox="1">
          <a:spLocks noChangeArrowheads="1"/>
        </xdr:cNvSpPr>
      </xdr:nvSpPr>
      <xdr:spPr bwMode="auto">
        <a:xfrm>
          <a:off x="1452416" y="4969987"/>
          <a:ext cx="1188274" cy="36933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99FF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en-US" b="1"/>
            <a:t>MWnb001</a:t>
          </a:r>
        </a:p>
      </xdr:txBody>
    </xdr:sp>
    <xdr:clientData/>
  </xdr:twoCellAnchor>
  <xdr:twoCellAnchor>
    <xdr:from>
      <xdr:col>1</xdr:col>
      <xdr:colOff>101523</xdr:colOff>
      <xdr:row>26</xdr:row>
      <xdr:rowOff>145693</xdr:rowOff>
    </xdr:from>
    <xdr:to>
      <xdr:col>1</xdr:col>
      <xdr:colOff>330123</xdr:colOff>
      <xdr:row>28</xdr:row>
      <xdr:rowOff>3876</xdr:rowOff>
    </xdr:to>
    <xdr:sp macro="" textlink="">
      <xdr:nvSpPr>
        <xdr:cNvPr id="113" name="Oval 112">
          <a:extLst>
            <a:ext uri="{FF2B5EF4-FFF2-40B4-BE49-F238E27FC236}">
              <a16:creationId xmlns:a16="http://schemas.microsoft.com/office/drawing/2014/main" id="{CD081287-F639-4CB4-A7DB-58C7B05A6610}"/>
            </a:ext>
          </a:extLst>
        </xdr:cNvPr>
        <xdr:cNvSpPr>
          <a:spLocks noChangeArrowheads="1"/>
        </xdr:cNvSpPr>
      </xdr:nvSpPr>
      <xdr:spPr bwMode="auto">
        <a:xfrm>
          <a:off x="715356" y="4823526"/>
          <a:ext cx="228600" cy="218017"/>
        </a:xfrm>
        <a:prstGeom prst="ellipse">
          <a:avLst/>
        </a:prstGeom>
        <a:solidFill>
          <a:srgbClr val="00B050"/>
        </a:solidFill>
        <a:ln w="9525">
          <a:solidFill>
            <a:srgbClr val="FF3300"/>
          </a:solidFill>
          <a:round/>
          <a:headEnd/>
          <a:tailEnd/>
        </a:ln>
        <a:effectLst/>
      </xdr:spPr>
      <xdr:txBody>
        <a:bodyPr wrap="square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323021</xdr:colOff>
      <xdr:row>28</xdr:row>
      <xdr:rowOff>18693</xdr:rowOff>
    </xdr:from>
    <xdr:to>
      <xdr:col>1</xdr:col>
      <xdr:colOff>492802</xdr:colOff>
      <xdr:row>30</xdr:row>
      <xdr:rowOff>7025</xdr:rowOff>
    </xdr:to>
    <xdr:sp macro="" textlink="">
      <xdr:nvSpPr>
        <xdr:cNvPr id="114" name="Text Box 33">
          <a:extLst>
            <a:ext uri="{FF2B5EF4-FFF2-40B4-BE49-F238E27FC236}">
              <a16:creationId xmlns:a16="http://schemas.microsoft.com/office/drawing/2014/main" id="{BB173F14-36C7-4820-A529-CA1A8CFCFDFF}"/>
            </a:ext>
          </a:extLst>
        </xdr:cNvPr>
        <xdr:cNvSpPr txBox="1">
          <a:spLocks noChangeArrowheads="1"/>
        </xdr:cNvSpPr>
      </xdr:nvSpPr>
      <xdr:spPr bwMode="auto">
        <a:xfrm>
          <a:off x="323021" y="5352693"/>
          <a:ext cx="779381" cy="36933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99FF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en-US" b="1"/>
            <a:t>MW B</a:t>
          </a:r>
        </a:p>
      </xdr:txBody>
    </xdr:sp>
    <xdr:clientData/>
  </xdr:twoCellAnchor>
  <xdr:twoCellAnchor>
    <xdr:from>
      <xdr:col>1</xdr:col>
      <xdr:colOff>859513</xdr:colOff>
      <xdr:row>27</xdr:row>
      <xdr:rowOff>30718</xdr:rowOff>
    </xdr:from>
    <xdr:to>
      <xdr:col>1</xdr:col>
      <xdr:colOff>1088113</xdr:colOff>
      <xdr:row>28</xdr:row>
      <xdr:rowOff>68818</xdr:rowOff>
    </xdr:to>
    <xdr:sp macro="" textlink="">
      <xdr:nvSpPr>
        <xdr:cNvPr id="115" name="Oval 114">
          <a:extLst>
            <a:ext uri="{FF2B5EF4-FFF2-40B4-BE49-F238E27FC236}">
              <a16:creationId xmlns:a16="http://schemas.microsoft.com/office/drawing/2014/main" id="{2701CCBD-2BD1-4063-8E90-4F69CD232AD5}"/>
            </a:ext>
          </a:extLst>
        </xdr:cNvPr>
        <xdr:cNvSpPr>
          <a:spLocks noChangeArrowheads="1"/>
        </xdr:cNvSpPr>
      </xdr:nvSpPr>
      <xdr:spPr bwMode="auto">
        <a:xfrm>
          <a:off x="1473346" y="4888468"/>
          <a:ext cx="228600" cy="218017"/>
        </a:xfrm>
        <a:prstGeom prst="ellipse">
          <a:avLst/>
        </a:prstGeom>
        <a:solidFill>
          <a:srgbClr val="00B050"/>
        </a:solidFill>
        <a:ln w="9525">
          <a:solidFill>
            <a:srgbClr val="FF3300"/>
          </a:solidFill>
          <a:round/>
          <a:headEnd/>
          <a:tailEnd/>
        </a:ln>
        <a:effectLst/>
      </xdr:spPr>
      <xdr:txBody>
        <a:bodyPr wrap="square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</xdr:col>
      <xdr:colOff>526219</xdr:colOff>
      <xdr:row>28</xdr:row>
      <xdr:rowOff>30718</xdr:rowOff>
    </xdr:from>
    <xdr:to>
      <xdr:col>1</xdr:col>
      <xdr:colOff>1297584</xdr:colOff>
      <xdr:row>30</xdr:row>
      <xdr:rowOff>19050</xdr:rowOff>
    </xdr:to>
    <xdr:sp macro="" textlink="">
      <xdr:nvSpPr>
        <xdr:cNvPr id="116" name="Text Box 33">
          <a:extLst>
            <a:ext uri="{FF2B5EF4-FFF2-40B4-BE49-F238E27FC236}">
              <a16:creationId xmlns:a16="http://schemas.microsoft.com/office/drawing/2014/main" id="{D0BDBB12-0A36-48E1-BDEB-470338D0C6C0}"/>
            </a:ext>
          </a:extLst>
        </xdr:cNvPr>
        <xdr:cNvSpPr txBox="1">
          <a:spLocks noChangeArrowheads="1"/>
        </xdr:cNvSpPr>
      </xdr:nvSpPr>
      <xdr:spPr bwMode="auto">
        <a:xfrm>
          <a:off x="1135819" y="5364718"/>
          <a:ext cx="771365" cy="36933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99FF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en-US" b="1"/>
            <a:t>MW C</a:t>
          </a:r>
        </a:p>
      </xdr:txBody>
    </xdr:sp>
    <xdr:clientData/>
  </xdr:twoCellAnchor>
  <xdr:twoCellAnchor>
    <xdr:from>
      <xdr:col>1</xdr:col>
      <xdr:colOff>616015</xdr:colOff>
      <xdr:row>30</xdr:row>
      <xdr:rowOff>65802</xdr:rowOff>
    </xdr:from>
    <xdr:to>
      <xdr:col>1</xdr:col>
      <xdr:colOff>844615</xdr:colOff>
      <xdr:row>31</xdr:row>
      <xdr:rowOff>103902</xdr:rowOff>
    </xdr:to>
    <xdr:sp macro="" textlink="">
      <xdr:nvSpPr>
        <xdr:cNvPr id="117" name="Oval 116">
          <a:extLst>
            <a:ext uri="{FF2B5EF4-FFF2-40B4-BE49-F238E27FC236}">
              <a16:creationId xmlns:a16="http://schemas.microsoft.com/office/drawing/2014/main" id="{C0509910-ACB6-4241-A8CD-F631C403F6D0}"/>
            </a:ext>
          </a:extLst>
        </xdr:cNvPr>
        <xdr:cNvSpPr>
          <a:spLocks noChangeArrowheads="1"/>
        </xdr:cNvSpPr>
      </xdr:nvSpPr>
      <xdr:spPr bwMode="auto">
        <a:xfrm>
          <a:off x="1225615" y="5780802"/>
          <a:ext cx="228600" cy="228600"/>
        </a:xfrm>
        <a:prstGeom prst="ellipse">
          <a:avLst/>
        </a:prstGeom>
        <a:solidFill>
          <a:srgbClr val="00B050"/>
        </a:solidFill>
        <a:ln w="9525">
          <a:solidFill>
            <a:srgbClr val="FF3300"/>
          </a:solidFill>
          <a:round/>
          <a:headEnd/>
          <a:tailEnd/>
        </a:ln>
        <a:effectLst/>
      </xdr:spPr>
      <xdr:txBody>
        <a:bodyPr wrap="square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1</xdr:col>
      <xdr:colOff>271040</xdr:colOff>
      <xdr:row>31</xdr:row>
      <xdr:rowOff>27702</xdr:rowOff>
    </xdr:from>
    <xdr:to>
      <xdr:col>1</xdr:col>
      <xdr:colOff>1192767</xdr:colOff>
      <xdr:row>33</xdr:row>
      <xdr:rowOff>16034</xdr:rowOff>
    </xdr:to>
    <xdr:sp macro="" textlink="">
      <xdr:nvSpPr>
        <xdr:cNvPr id="118" name="Text Box 33">
          <a:extLst>
            <a:ext uri="{FF2B5EF4-FFF2-40B4-BE49-F238E27FC236}">
              <a16:creationId xmlns:a16="http://schemas.microsoft.com/office/drawing/2014/main" id="{71F25028-BA26-4C5F-A4F6-3EA62107AD37}"/>
            </a:ext>
          </a:extLst>
        </xdr:cNvPr>
        <xdr:cNvSpPr txBox="1">
          <a:spLocks noChangeArrowheads="1"/>
        </xdr:cNvSpPr>
      </xdr:nvSpPr>
      <xdr:spPr bwMode="auto">
        <a:xfrm>
          <a:off x="884873" y="5605119"/>
          <a:ext cx="921727" cy="34816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99FF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en-US" b="1"/>
            <a:t>MWabc</a:t>
          </a:r>
        </a:p>
      </xdr:txBody>
    </xdr:sp>
    <xdr:clientData/>
  </xdr:twoCellAnchor>
  <xdr:twoCellAnchor>
    <xdr:from>
      <xdr:col>12</xdr:col>
      <xdr:colOff>31750</xdr:colOff>
      <xdr:row>29</xdr:row>
      <xdr:rowOff>0</xdr:rowOff>
    </xdr:from>
    <xdr:to>
      <xdr:col>17</xdr:col>
      <xdr:colOff>488950</xdr:colOff>
      <xdr:row>37</xdr:row>
      <xdr:rowOff>97000</xdr:rowOff>
    </xdr:to>
    <xdr:grpSp>
      <xdr:nvGrpSpPr>
        <xdr:cNvPr id="125" name="Group 124">
          <a:extLst>
            <a:ext uri="{FF2B5EF4-FFF2-40B4-BE49-F238E27FC236}">
              <a16:creationId xmlns:a16="http://schemas.microsoft.com/office/drawing/2014/main" id="{4FB59011-0ECC-4A04-AB47-C2E6F48C6E54}"/>
            </a:ext>
          </a:extLst>
        </xdr:cNvPr>
        <xdr:cNvGrpSpPr/>
      </xdr:nvGrpSpPr>
      <xdr:grpSpPr>
        <a:xfrm>
          <a:off x="9281583" y="5217583"/>
          <a:ext cx="3526367" cy="1536334"/>
          <a:chOff x="8401050" y="4571093"/>
          <a:chExt cx="3505200" cy="1621000"/>
        </a:xfrm>
      </xdr:grpSpPr>
      <xdr:sp macro="" textlink="">
        <xdr:nvSpPr>
          <xdr:cNvPr id="126" name="Text Box 19">
            <a:extLst>
              <a:ext uri="{FF2B5EF4-FFF2-40B4-BE49-F238E27FC236}">
                <a16:creationId xmlns:a16="http://schemas.microsoft.com/office/drawing/2014/main" id="{5073D79C-47AB-4BD1-AA47-D5EDEBC3FF1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028112" y="5026706"/>
            <a:ext cx="2878138" cy="8223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3399FF">
                    <a:alpha val="50000"/>
                  </a:srgbClr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square">
            <a:sp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n-US" altLang="en-US" sz="2400" b="1"/>
              <a:t>Wells added              after l985</a:t>
            </a:r>
          </a:p>
        </xdr:txBody>
      </xdr:sp>
      <xdr:grpSp>
        <xdr:nvGrpSpPr>
          <xdr:cNvPr id="127" name="Group 126">
            <a:extLst>
              <a:ext uri="{FF2B5EF4-FFF2-40B4-BE49-F238E27FC236}">
                <a16:creationId xmlns:a16="http://schemas.microsoft.com/office/drawing/2014/main" id="{C961F1F7-2332-420B-9890-3D5B79329584}"/>
              </a:ext>
            </a:extLst>
          </xdr:cNvPr>
          <xdr:cNvGrpSpPr/>
        </xdr:nvGrpSpPr>
        <xdr:grpSpPr>
          <a:xfrm>
            <a:off x="8401050" y="4571093"/>
            <a:ext cx="2587136" cy="1621000"/>
            <a:chOff x="8401050" y="4571093"/>
            <a:chExt cx="2587136" cy="1621000"/>
          </a:xfrm>
        </xdr:grpSpPr>
        <xdr:sp macro="" textlink="">
          <xdr:nvSpPr>
            <xdr:cNvPr id="128" name="Oval 127">
              <a:extLst>
                <a:ext uri="{FF2B5EF4-FFF2-40B4-BE49-F238E27FC236}">
                  <a16:creationId xmlns:a16="http://schemas.microsoft.com/office/drawing/2014/main" id="{017B83CF-BE1F-42CA-BEE1-F1A2237155F2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401050" y="5180693"/>
              <a:ext cx="228600" cy="228600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FF33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129" name="Oval 128">
              <a:extLst>
                <a:ext uri="{FF2B5EF4-FFF2-40B4-BE49-F238E27FC236}">
                  <a16:creationId xmlns:a16="http://schemas.microsoft.com/office/drawing/2014/main" id="{B792B5E5-34EC-4CCC-847F-E4847E09C0A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401050" y="4723493"/>
              <a:ext cx="228600" cy="228600"/>
            </a:xfrm>
            <a:prstGeom prst="ellipse">
              <a:avLst/>
            </a:prstGeom>
            <a:solidFill>
              <a:srgbClr val="3333FF">
                <a:alpha val="50000"/>
              </a:srgbClr>
            </a:solidFill>
            <a:ln w="9525">
              <a:solidFill>
                <a:srgbClr val="FF33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130" name="Text Box 23">
              <a:extLst>
                <a:ext uri="{FF2B5EF4-FFF2-40B4-BE49-F238E27FC236}">
                  <a16:creationId xmlns:a16="http://schemas.microsoft.com/office/drawing/2014/main" id="{4C831401-FC60-4DEE-AF8C-6B8F4E5FE81F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910638" y="4571093"/>
              <a:ext cx="1909762" cy="519113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3399FF">
                      <a:alpha val="50000"/>
                    </a:srgbClr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altLang="en-US" sz="2400" b="1"/>
                <a:t>1980</a:t>
              </a:r>
              <a:r>
                <a:rPr lang="en-US" altLang="en-US" sz="2800" b="1"/>
                <a:t> wells</a:t>
              </a:r>
            </a:p>
          </xdr:txBody>
        </xdr:sp>
        <xdr:sp macro="" textlink="">
          <xdr:nvSpPr>
            <xdr:cNvPr id="131" name="Oval 130">
              <a:extLst>
                <a:ext uri="{FF2B5EF4-FFF2-40B4-BE49-F238E27FC236}">
                  <a16:creationId xmlns:a16="http://schemas.microsoft.com/office/drawing/2014/main" id="{21E25EB2-3F4F-498A-9B38-8665839A5343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8401050" y="5846960"/>
              <a:ext cx="228600" cy="228600"/>
            </a:xfrm>
            <a:prstGeom prst="ellipse">
              <a:avLst/>
            </a:prstGeom>
            <a:solidFill>
              <a:srgbClr val="00B050"/>
            </a:solidFill>
            <a:ln w="9525">
              <a:solidFill>
                <a:srgbClr val="FF3300"/>
              </a:solidFill>
              <a:round/>
              <a:headEnd/>
              <a:tailEnd/>
            </a:ln>
            <a:effectLst/>
          </xdr:spPr>
          <xdr:txBody>
            <a:bodyPr wrap="square" anchor="ctr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132" name="Text Box 33">
              <a:extLst>
                <a:ext uri="{FF2B5EF4-FFF2-40B4-BE49-F238E27FC236}">
                  <a16:creationId xmlns:a16="http://schemas.microsoft.com/office/drawing/2014/main" id="{2BE5DD46-88A6-4407-BB0B-9689C283804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983662" y="5730428"/>
              <a:ext cx="2004524" cy="461665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3399FF">
                      <a:alpha val="50000"/>
                    </a:srgbClr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US" altLang="en-US" sz="2400" b="1"/>
                <a:t>Monitor Wells</a:t>
              </a:r>
            </a:p>
          </xdr:txBody>
        </xdr:sp>
      </xdr:grpSp>
    </xdr:grpSp>
    <xdr:clientData/>
  </xdr:twoCellAnchor>
  <xdr:twoCellAnchor>
    <xdr:from>
      <xdr:col>1</xdr:col>
      <xdr:colOff>970719</xdr:colOff>
      <xdr:row>29</xdr:row>
      <xdr:rowOff>5318</xdr:rowOff>
    </xdr:from>
    <xdr:to>
      <xdr:col>2</xdr:col>
      <xdr:colOff>359833</xdr:colOff>
      <xdr:row>31</xdr:row>
      <xdr:rowOff>74083</xdr:rowOff>
    </xdr:to>
    <xdr:sp macro="" textlink="">
      <xdr:nvSpPr>
        <xdr:cNvPr id="141" name="Text Box 33">
          <a:extLst>
            <a:ext uri="{FF2B5EF4-FFF2-40B4-BE49-F238E27FC236}">
              <a16:creationId xmlns:a16="http://schemas.microsoft.com/office/drawing/2014/main" id="{B18E2CD8-0792-4362-A1CB-F76AF7007E63}"/>
            </a:ext>
          </a:extLst>
        </xdr:cNvPr>
        <xdr:cNvSpPr txBox="1">
          <a:spLocks noChangeArrowheads="1"/>
        </xdr:cNvSpPr>
      </xdr:nvSpPr>
      <xdr:spPr bwMode="auto">
        <a:xfrm>
          <a:off x="1584552" y="5222901"/>
          <a:ext cx="923698" cy="4285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99FF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en-US" b="1"/>
            <a:t>MW D</a:t>
          </a:r>
        </a:p>
      </xdr:txBody>
    </xdr:sp>
    <xdr:clientData/>
  </xdr:twoCellAnchor>
  <xdr:twoCellAnchor>
    <xdr:from>
      <xdr:col>1</xdr:col>
      <xdr:colOff>1284963</xdr:colOff>
      <xdr:row>27</xdr:row>
      <xdr:rowOff>170418</xdr:rowOff>
    </xdr:from>
    <xdr:to>
      <xdr:col>1</xdr:col>
      <xdr:colOff>1513563</xdr:colOff>
      <xdr:row>29</xdr:row>
      <xdr:rowOff>18018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230084EF-5844-4F52-867A-8ADC87B902AF}"/>
            </a:ext>
          </a:extLst>
        </xdr:cNvPr>
        <xdr:cNvSpPr>
          <a:spLocks noChangeArrowheads="1"/>
        </xdr:cNvSpPr>
      </xdr:nvSpPr>
      <xdr:spPr bwMode="auto">
        <a:xfrm>
          <a:off x="1894563" y="5313918"/>
          <a:ext cx="228600" cy="228600"/>
        </a:xfrm>
        <a:prstGeom prst="ellipse">
          <a:avLst/>
        </a:prstGeom>
        <a:solidFill>
          <a:srgbClr val="00B050"/>
        </a:solidFill>
        <a:ln w="9525">
          <a:solidFill>
            <a:srgbClr val="FF3300"/>
          </a:solidFill>
          <a:round/>
          <a:headEnd/>
          <a:tailEnd/>
        </a:ln>
        <a:effectLst/>
      </xdr:spPr>
      <xdr:txBody>
        <a:bodyPr wrap="square" anchor="ctr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34924</xdr:colOff>
      <xdr:row>39</xdr:row>
      <xdr:rowOff>60325</xdr:rowOff>
    </xdr:from>
    <xdr:to>
      <xdr:col>7</xdr:col>
      <xdr:colOff>1917700</xdr:colOff>
      <xdr:row>54</xdr:row>
      <xdr:rowOff>41275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3416F31-B519-4340-8F3F-4532D2B838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44</xdr:row>
      <xdr:rowOff>60325</xdr:rowOff>
    </xdr:from>
    <xdr:to>
      <xdr:col>7</xdr:col>
      <xdr:colOff>558800</xdr:colOff>
      <xdr:row>59</xdr:row>
      <xdr:rowOff>41275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3D33FC6-8197-4A77-9C8E-0DB6615E5A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44</xdr:row>
      <xdr:rowOff>60325</xdr:rowOff>
    </xdr:from>
    <xdr:to>
      <xdr:col>7</xdr:col>
      <xdr:colOff>558800</xdr:colOff>
      <xdr:row>59</xdr:row>
      <xdr:rowOff>41275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745E9E9-6CAA-4554-90E1-719BCC28AA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94672</xdr:rowOff>
    </xdr:from>
    <xdr:to>
      <xdr:col>5</xdr:col>
      <xdr:colOff>519545</xdr:colOff>
      <xdr:row>56</xdr:row>
      <xdr:rowOff>66963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239932A-87DC-42F5-B2B2-7A478F2267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120650</xdr:colOff>
      <xdr:row>7</xdr:row>
      <xdr:rowOff>47625</xdr:rowOff>
    </xdr:from>
    <xdr:to>
      <xdr:col>10</xdr:col>
      <xdr:colOff>215900</xdr:colOff>
      <xdr:row>22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34CFC10-2B57-470A-BAAE-EC3D77C2B6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560457</xdr:colOff>
      <xdr:row>10</xdr:row>
      <xdr:rowOff>11596</xdr:rowOff>
    </xdr:from>
    <xdr:to>
      <xdr:col>10</xdr:col>
      <xdr:colOff>654326</xdr:colOff>
      <xdr:row>22</xdr:row>
      <xdr:rowOff>568187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60BBACA-29B8-41BF-B441-F11FA1712F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307975</xdr:colOff>
      <xdr:row>8</xdr:row>
      <xdr:rowOff>41275</xdr:rowOff>
    </xdr:from>
    <xdr:to>
      <xdr:col>10</xdr:col>
      <xdr:colOff>403225</xdr:colOff>
      <xdr:row>22</xdr:row>
      <xdr:rowOff>206375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BF58C1A-9E0E-4EDE-8575-9054B4487E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7F1EA9-790C-4652-9FC9-D4D9BB0D8C1A}">
  <dimension ref="A2:B5"/>
  <sheetViews>
    <sheetView workbookViewId="0">
      <selection activeCell="E11" sqref="E11"/>
    </sheetView>
  </sheetViews>
  <sheetFormatPr defaultRowHeight="14.5" x14ac:dyDescent="0.35"/>
  <sheetData>
    <row r="2" spans="1:2" x14ac:dyDescent="0.35">
      <c r="A2">
        <v>1</v>
      </c>
      <c r="B2" t="s">
        <v>36</v>
      </c>
    </row>
    <row r="3" spans="1:2" x14ac:dyDescent="0.35">
      <c r="A3">
        <v>2</v>
      </c>
      <c r="B3" t="s">
        <v>38</v>
      </c>
    </row>
    <row r="4" spans="1:2" x14ac:dyDescent="0.35">
      <c r="A4">
        <v>3</v>
      </c>
      <c r="B4" t="s">
        <v>39</v>
      </c>
    </row>
    <row r="5" spans="1:2" x14ac:dyDescent="0.35">
      <c r="A5">
        <v>4</v>
      </c>
      <c r="B5" t="s">
        <v>40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AC82F-7131-4FBE-9B59-A5ED5E0A7585}">
  <dimension ref="A1:Z39"/>
  <sheetViews>
    <sheetView topLeftCell="A23" zoomScale="115" zoomScaleNormal="115" workbookViewId="0">
      <selection activeCell="A22" sqref="A22:F39"/>
    </sheetView>
  </sheetViews>
  <sheetFormatPr defaultRowHeight="14.5" x14ac:dyDescent="0.35"/>
  <cols>
    <col min="1" max="1" width="15.6328125" customWidth="1"/>
    <col min="2" max="2" width="13.90625" customWidth="1"/>
    <col min="3" max="3" width="12.54296875" customWidth="1"/>
    <col min="4" max="4" width="10" customWidth="1"/>
    <col min="5" max="5" width="5.7265625" customWidth="1"/>
    <col min="6" max="6" width="10.1796875" customWidth="1"/>
    <col min="7" max="7" width="4.81640625" customWidth="1"/>
    <col min="8" max="8" width="32.81640625" customWidth="1"/>
    <col min="9" max="11" width="15.6328125" customWidth="1"/>
  </cols>
  <sheetData>
    <row r="1" spans="1:12" x14ac:dyDescent="0.35">
      <c r="A1" t="s">
        <v>19</v>
      </c>
      <c r="B1">
        <v>1</v>
      </c>
      <c r="L1">
        <v>1</v>
      </c>
    </row>
    <row r="2" spans="1:12" x14ac:dyDescent="0.35">
      <c r="A2" t="s">
        <v>4</v>
      </c>
      <c r="B2" t="s">
        <v>29</v>
      </c>
    </row>
    <row r="3" spans="1:12" x14ac:dyDescent="0.35">
      <c r="A3" t="s">
        <v>6</v>
      </c>
      <c r="B3" t="s">
        <v>7</v>
      </c>
    </row>
    <row r="4" spans="1:12" x14ac:dyDescent="0.35">
      <c r="A4" t="s">
        <v>8</v>
      </c>
      <c r="B4" t="s">
        <v>46</v>
      </c>
    </row>
    <row r="5" spans="1:12" x14ac:dyDescent="0.35">
      <c r="B5" t="s">
        <v>14</v>
      </c>
    </row>
    <row r="6" spans="1:12" x14ac:dyDescent="0.35">
      <c r="A6" s="2" t="s">
        <v>2</v>
      </c>
      <c r="B6" t="s">
        <v>12</v>
      </c>
      <c r="C6" t="s">
        <v>13</v>
      </c>
      <c r="D6" t="s">
        <v>9</v>
      </c>
      <c r="E6" t="s">
        <v>1</v>
      </c>
      <c r="F6" t="s">
        <v>10</v>
      </c>
      <c r="H6" t="s">
        <v>0</v>
      </c>
    </row>
    <row r="7" spans="1:12" x14ac:dyDescent="0.35">
      <c r="A7" s="2">
        <f>'Data Summary'!A4</f>
        <v>44327</v>
      </c>
      <c r="B7" s="1"/>
      <c r="C7" s="1">
        <f>'Data Summary'!F4</f>
        <v>2382140</v>
      </c>
      <c r="D7" s="1"/>
      <c r="E7" s="1"/>
      <c r="F7" s="1"/>
    </row>
    <row r="8" spans="1:12" x14ac:dyDescent="0.35">
      <c r="A8" s="2">
        <f>'Data Summary'!A5</f>
        <v>44341</v>
      </c>
      <c r="B8" s="1">
        <f>C7</f>
        <v>2382140</v>
      </c>
      <c r="C8" s="1">
        <f>'Data Summary'!F5</f>
        <v>2551800</v>
      </c>
      <c r="D8" s="1">
        <f>IF(C8-B8&gt;0,C8-B8,0)</f>
        <v>169660</v>
      </c>
      <c r="E8" s="1">
        <f t="shared" ref="E8:E11" si="0">A8-A7</f>
        <v>14</v>
      </c>
      <c r="F8" s="1">
        <f>D8/E8</f>
        <v>12118.571428571429</v>
      </c>
    </row>
    <row r="9" spans="1:12" x14ac:dyDescent="0.35">
      <c r="A9" s="2">
        <f>'Data Summary'!A6</f>
        <v>44348</v>
      </c>
      <c r="B9" s="1">
        <f t="shared" ref="B9:B20" si="1">C8</f>
        <v>2551800</v>
      </c>
      <c r="C9" s="1">
        <f>'Data Summary'!F6</f>
        <v>2636330</v>
      </c>
      <c r="D9" s="1">
        <f t="shared" ref="D9:D20" si="2">IF(C9-B9&gt;0,C9-B9,0)</f>
        <v>84530</v>
      </c>
      <c r="E9" s="1">
        <f t="shared" si="0"/>
        <v>7</v>
      </c>
      <c r="F9" s="1">
        <f t="shared" ref="F9:F20" si="3">D9/E9</f>
        <v>12075.714285714286</v>
      </c>
    </row>
    <row r="10" spans="1:12" x14ac:dyDescent="0.35">
      <c r="A10" s="2">
        <f>'Data Summary'!A7</f>
        <v>44355</v>
      </c>
      <c r="B10" s="1">
        <f t="shared" si="1"/>
        <v>2636330</v>
      </c>
      <c r="C10" s="1">
        <f>'Data Summary'!F7</f>
        <v>2721670</v>
      </c>
      <c r="D10" s="1">
        <f t="shared" si="2"/>
        <v>85340</v>
      </c>
      <c r="E10" s="1">
        <f t="shared" si="0"/>
        <v>7</v>
      </c>
      <c r="F10" s="1">
        <f t="shared" si="3"/>
        <v>12191.428571428571</v>
      </c>
    </row>
    <row r="11" spans="1:12" x14ac:dyDescent="0.35">
      <c r="A11" s="2">
        <f>'Data Summary'!A8</f>
        <v>44362</v>
      </c>
      <c r="B11" s="1">
        <f t="shared" si="1"/>
        <v>2721670</v>
      </c>
      <c r="C11" s="1">
        <f>'Data Summary'!F8</f>
        <v>2808270</v>
      </c>
      <c r="D11" s="1">
        <f t="shared" si="2"/>
        <v>86600</v>
      </c>
      <c r="E11" s="1">
        <f t="shared" si="0"/>
        <v>7</v>
      </c>
      <c r="F11" s="1">
        <f t="shared" si="3"/>
        <v>12371.428571428571</v>
      </c>
    </row>
    <row r="12" spans="1:12" s="2" customFormat="1" x14ac:dyDescent="0.35">
      <c r="A12" s="2">
        <f>'Data Summary'!A9</f>
        <v>44369</v>
      </c>
      <c r="B12" s="1">
        <f t="shared" si="1"/>
        <v>2808270</v>
      </c>
      <c r="C12" s="1">
        <f>'Data Summary'!F9</f>
        <v>2894130</v>
      </c>
      <c r="D12" s="1">
        <f t="shared" si="2"/>
        <v>85860</v>
      </c>
      <c r="E12" s="1">
        <f t="shared" ref="E12:E18" si="4">A12-A11</f>
        <v>7</v>
      </c>
      <c r="F12" s="1">
        <f t="shared" si="3"/>
        <v>12265.714285714286</v>
      </c>
      <c r="G12"/>
      <c r="H12"/>
      <c r="I12"/>
      <c r="J12"/>
      <c r="K12"/>
    </row>
    <row r="13" spans="1:12" s="2" customFormat="1" x14ac:dyDescent="0.35">
      <c r="A13" s="2">
        <f>'Data Summary'!A10</f>
        <v>44376</v>
      </c>
      <c r="B13" s="1">
        <f t="shared" si="1"/>
        <v>2894130</v>
      </c>
      <c r="C13" s="1">
        <f>'Data Summary'!F10</f>
        <v>2976980</v>
      </c>
      <c r="D13" s="1">
        <f t="shared" si="2"/>
        <v>82850</v>
      </c>
      <c r="E13" s="1">
        <f t="shared" si="4"/>
        <v>7</v>
      </c>
      <c r="F13" s="1">
        <f t="shared" si="3"/>
        <v>11835.714285714286</v>
      </c>
      <c r="H13"/>
    </row>
    <row r="14" spans="1:12" s="2" customFormat="1" x14ac:dyDescent="0.35">
      <c r="A14" s="2">
        <f>'Data Summary'!A11</f>
        <v>44383</v>
      </c>
      <c r="B14" s="1">
        <f t="shared" si="1"/>
        <v>2976980</v>
      </c>
      <c r="C14" s="1">
        <f>'Data Summary'!F11</f>
        <v>3057770</v>
      </c>
      <c r="D14" s="1">
        <f t="shared" si="2"/>
        <v>80790</v>
      </c>
      <c r="E14" s="1">
        <f t="shared" si="4"/>
        <v>7</v>
      </c>
      <c r="F14" s="1">
        <f t="shared" si="3"/>
        <v>11541.428571428571</v>
      </c>
      <c r="H14"/>
    </row>
    <row r="15" spans="1:12" s="2" customFormat="1" x14ac:dyDescent="0.35">
      <c r="A15" s="2">
        <f>'Data Summary'!A12</f>
        <v>44390</v>
      </c>
      <c r="B15" s="1">
        <f t="shared" si="1"/>
        <v>3057770</v>
      </c>
      <c r="C15" s="1">
        <f>'Data Summary'!F12</f>
        <v>3138300</v>
      </c>
      <c r="D15" s="1">
        <f t="shared" si="2"/>
        <v>80530</v>
      </c>
      <c r="E15" s="1">
        <f t="shared" si="4"/>
        <v>7</v>
      </c>
      <c r="F15" s="1">
        <f t="shared" si="3"/>
        <v>11504.285714285714</v>
      </c>
      <c r="H15"/>
    </row>
    <row r="16" spans="1:12" s="2" customFormat="1" x14ac:dyDescent="0.35">
      <c r="A16" s="2">
        <f>'Data Summary'!A13</f>
        <v>44397</v>
      </c>
      <c r="B16" s="1">
        <f t="shared" si="1"/>
        <v>3138300</v>
      </c>
      <c r="C16" s="1">
        <f>'Data Summary'!F13</f>
        <v>3220060</v>
      </c>
      <c r="D16" s="1">
        <f t="shared" si="2"/>
        <v>81760</v>
      </c>
      <c r="E16" s="1">
        <f t="shared" si="4"/>
        <v>7</v>
      </c>
      <c r="F16" s="1">
        <f t="shared" si="3"/>
        <v>11680</v>
      </c>
      <c r="H16"/>
    </row>
    <row r="17" spans="1:26" s="2" customFormat="1" x14ac:dyDescent="0.35">
      <c r="A17" s="2">
        <f>'Data Summary'!A14</f>
        <v>44404</v>
      </c>
      <c r="B17" s="1">
        <f t="shared" si="1"/>
        <v>3220060</v>
      </c>
      <c r="C17" s="1">
        <f>'Data Summary'!F14</f>
        <v>3292950</v>
      </c>
      <c r="D17" s="1">
        <f t="shared" si="2"/>
        <v>72890</v>
      </c>
      <c r="E17" s="1">
        <f t="shared" si="4"/>
        <v>7</v>
      </c>
      <c r="F17" s="1">
        <f t="shared" si="3"/>
        <v>10412.857142857143</v>
      </c>
      <c r="H17"/>
    </row>
    <row r="18" spans="1:26" x14ac:dyDescent="0.35">
      <c r="A18" s="2">
        <f>'Data Summary'!A15</f>
        <v>44411</v>
      </c>
      <c r="B18" s="1">
        <f t="shared" si="1"/>
        <v>3292950</v>
      </c>
      <c r="C18" s="1">
        <f>'Data Summary'!F15</f>
        <v>3381030</v>
      </c>
      <c r="D18" s="1">
        <f t="shared" si="2"/>
        <v>88080</v>
      </c>
      <c r="E18" s="1">
        <f t="shared" si="4"/>
        <v>7</v>
      </c>
      <c r="F18" s="1">
        <f t="shared" si="3"/>
        <v>12582.857142857143</v>
      </c>
      <c r="G18" s="2"/>
      <c r="I18" s="2"/>
      <c r="J18" s="2"/>
      <c r="K18" s="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5">
      <c r="A19" s="2">
        <f>'Data Summary'!A16</f>
        <v>44418</v>
      </c>
      <c r="B19" s="1">
        <f t="shared" si="1"/>
        <v>3381030</v>
      </c>
      <c r="C19" s="1">
        <f>'Data Summary'!F16</f>
        <v>3464110</v>
      </c>
      <c r="D19" s="1">
        <f t="shared" si="2"/>
        <v>83080</v>
      </c>
      <c r="E19" s="1">
        <f t="shared" ref="E19:E20" si="5">A19-A18</f>
        <v>7</v>
      </c>
      <c r="F19" s="1">
        <f t="shared" si="3"/>
        <v>11868.571428571429</v>
      </c>
      <c r="K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35">
      <c r="A20" s="2">
        <f>'Data Summary'!A17</f>
        <v>44425</v>
      </c>
      <c r="B20" s="1">
        <f t="shared" si="1"/>
        <v>3464110</v>
      </c>
      <c r="C20" s="1">
        <f>'Data Summary'!F17</f>
        <v>3551130</v>
      </c>
      <c r="D20" s="1">
        <f t="shared" si="2"/>
        <v>87020</v>
      </c>
      <c r="E20" s="1">
        <f t="shared" si="5"/>
        <v>7</v>
      </c>
      <c r="F20" s="1">
        <f t="shared" si="3"/>
        <v>12431.428571428571</v>
      </c>
      <c r="G20" s="1"/>
      <c r="H20" s="1"/>
      <c r="I20" s="1"/>
      <c r="J20" s="1"/>
      <c r="K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35">
      <c r="A21" s="2">
        <f>'Data Summary'!A18</f>
        <v>44432</v>
      </c>
      <c r="B21" s="1">
        <f t="shared" ref="B21:B22" si="6">C20</f>
        <v>3551130</v>
      </c>
      <c r="C21" s="1">
        <f>'Data Summary'!F18</f>
        <v>3631070</v>
      </c>
      <c r="D21" s="1">
        <f t="shared" ref="D21:D22" si="7">IF(C21-B21&gt;0,C21-B21,0)</f>
        <v>79940</v>
      </c>
      <c r="E21" s="1">
        <f t="shared" ref="E21:E22" si="8">A21-A20</f>
        <v>7</v>
      </c>
      <c r="F21" s="1">
        <f t="shared" ref="F21:F22" si="9">D21/E21</f>
        <v>11420</v>
      </c>
      <c r="G21" s="1"/>
      <c r="H21" s="1"/>
      <c r="I21" s="1"/>
      <c r="J21" s="1"/>
      <c r="K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5">
      <c r="A22" s="2">
        <f>'Data Summary'!A19</f>
        <v>44439</v>
      </c>
      <c r="B22" s="1">
        <f t="shared" si="6"/>
        <v>3631070</v>
      </c>
      <c r="C22" s="1">
        <f>'Data Summary'!F19</f>
        <v>3708710</v>
      </c>
      <c r="D22" s="1">
        <f t="shared" si="7"/>
        <v>77640</v>
      </c>
      <c r="E22" s="1">
        <f t="shared" si="8"/>
        <v>7</v>
      </c>
      <c r="F22" s="1">
        <f t="shared" si="9"/>
        <v>11091.428571428571</v>
      </c>
      <c r="G22" s="1"/>
      <c r="H22" s="1"/>
      <c r="I22" s="1"/>
      <c r="J22" s="1"/>
      <c r="K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.5" customHeight="1" x14ac:dyDescent="0.35">
      <c r="A23" s="2">
        <f>'Data Summary'!A20</f>
        <v>44446</v>
      </c>
      <c r="B23" s="1">
        <f t="shared" ref="B23:B39" si="10">C22</f>
        <v>3708710</v>
      </c>
      <c r="C23" s="1">
        <f>'Data Summary'!F20</f>
        <v>3786390</v>
      </c>
      <c r="D23" s="1">
        <f t="shared" ref="D23:D39" si="11">IF(C23-B23&gt;0,C23-B23,0)</f>
        <v>77680</v>
      </c>
      <c r="E23" s="1">
        <f t="shared" ref="E23:E39" si="12">A23-A22</f>
        <v>7</v>
      </c>
      <c r="F23" s="1">
        <f t="shared" ref="F23:F39" si="13">D23/E23</f>
        <v>11097.142857142857</v>
      </c>
      <c r="I23" s="1"/>
      <c r="J23" s="1"/>
      <c r="K23" s="1"/>
      <c r="L23" t="s">
        <v>11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35">
      <c r="A24" s="2">
        <f>'Data Summary'!A21</f>
        <v>44453</v>
      </c>
      <c r="B24" s="1">
        <f t="shared" si="10"/>
        <v>3786390</v>
      </c>
      <c r="C24" s="1">
        <f>'Data Summary'!F21</f>
        <v>3867480</v>
      </c>
      <c r="D24" s="1">
        <f t="shared" si="11"/>
        <v>81090</v>
      </c>
      <c r="E24" s="1">
        <f t="shared" si="12"/>
        <v>7</v>
      </c>
      <c r="F24" s="1">
        <f t="shared" si="13"/>
        <v>11584.285714285714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35">
      <c r="A25" s="2">
        <f>'Data Summary'!A22</f>
        <v>44460</v>
      </c>
      <c r="B25" s="1">
        <f t="shared" si="10"/>
        <v>3867480</v>
      </c>
      <c r="C25" s="1">
        <f>'Data Summary'!F22</f>
        <v>3949060</v>
      </c>
      <c r="D25" s="1">
        <f t="shared" si="11"/>
        <v>81580</v>
      </c>
      <c r="E25" s="1">
        <f t="shared" si="12"/>
        <v>7</v>
      </c>
      <c r="F25" s="1">
        <f t="shared" si="13"/>
        <v>11654.285714285714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35">
      <c r="A26" s="2">
        <f>'Data Summary'!A23</f>
        <v>44466</v>
      </c>
      <c r="B26" s="1">
        <f t="shared" si="10"/>
        <v>3949060</v>
      </c>
      <c r="C26" s="1">
        <f>'Data Summary'!F23</f>
        <v>4016220</v>
      </c>
      <c r="D26" s="1">
        <f t="shared" si="11"/>
        <v>67160</v>
      </c>
      <c r="E26" s="1">
        <f t="shared" si="12"/>
        <v>6</v>
      </c>
      <c r="F26" s="1">
        <f t="shared" si="13"/>
        <v>11193.333333333334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5">
      <c r="A27" s="2">
        <f>'Data Summary'!A24</f>
        <v>44474</v>
      </c>
      <c r="B27" s="1">
        <f t="shared" si="10"/>
        <v>4016220</v>
      </c>
      <c r="C27" s="1">
        <f>'Data Summary'!F24</f>
        <v>4104670</v>
      </c>
      <c r="D27" s="1">
        <f t="shared" si="11"/>
        <v>88450</v>
      </c>
      <c r="E27" s="1">
        <f t="shared" si="12"/>
        <v>8</v>
      </c>
      <c r="F27" s="1">
        <f t="shared" si="13"/>
        <v>11056.25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35">
      <c r="A28" s="2">
        <f>'Data Summary'!A25</f>
        <v>44481</v>
      </c>
      <c r="B28" s="1">
        <f t="shared" si="10"/>
        <v>4104670</v>
      </c>
      <c r="C28" s="1">
        <f>'Data Summary'!F25</f>
        <v>4185830</v>
      </c>
      <c r="D28" s="1">
        <f t="shared" si="11"/>
        <v>81160</v>
      </c>
      <c r="E28" s="1">
        <f t="shared" si="12"/>
        <v>7</v>
      </c>
      <c r="F28" s="1">
        <f t="shared" si="13"/>
        <v>11594.285714285714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35">
      <c r="A29" s="2">
        <f>'Data Summary'!A26</f>
        <v>44488</v>
      </c>
      <c r="B29" s="1">
        <f t="shared" si="10"/>
        <v>4185830</v>
      </c>
      <c r="C29" s="1">
        <f>'Data Summary'!F26</f>
        <v>4266500</v>
      </c>
      <c r="D29" s="1">
        <f t="shared" si="11"/>
        <v>80670</v>
      </c>
      <c r="E29" s="1">
        <f t="shared" si="12"/>
        <v>7</v>
      </c>
      <c r="F29" s="1">
        <f t="shared" si="13"/>
        <v>11524.285714285714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35">
      <c r="A30" s="2">
        <f>'Data Summary'!A27</f>
        <v>44495</v>
      </c>
      <c r="B30" s="1">
        <f t="shared" si="10"/>
        <v>4266500</v>
      </c>
      <c r="C30" s="1">
        <f>'Data Summary'!F27</f>
        <v>4347190</v>
      </c>
      <c r="D30" s="1">
        <f t="shared" si="11"/>
        <v>80690</v>
      </c>
      <c r="E30" s="1">
        <f t="shared" si="12"/>
        <v>7</v>
      </c>
      <c r="F30" s="1">
        <f t="shared" si="13"/>
        <v>11527.142857142857</v>
      </c>
    </row>
    <row r="31" spans="1:26" x14ac:dyDescent="0.35">
      <c r="A31" s="2">
        <f>'Data Summary'!A28</f>
        <v>44502</v>
      </c>
      <c r="B31" s="1">
        <f t="shared" si="10"/>
        <v>4347190</v>
      </c>
      <c r="C31" s="1">
        <f>'Data Summary'!F28</f>
        <v>4422100</v>
      </c>
      <c r="D31" s="1">
        <f t="shared" si="11"/>
        <v>74910</v>
      </c>
      <c r="E31" s="1">
        <f t="shared" si="12"/>
        <v>7</v>
      </c>
      <c r="F31" s="1">
        <f t="shared" si="13"/>
        <v>10701.428571428571</v>
      </c>
    </row>
    <row r="32" spans="1:26" x14ac:dyDescent="0.35">
      <c r="A32" s="2">
        <f>'Data Summary'!A29</f>
        <v>44509</v>
      </c>
      <c r="B32" s="1">
        <f t="shared" si="10"/>
        <v>4422100</v>
      </c>
      <c r="C32" s="1">
        <f>'Data Summary'!F29</f>
        <v>4422100</v>
      </c>
      <c r="D32" s="1">
        <f t="shared" si="11"/>
        <v>0</v>
      </c>
      <c r="E32" s="1">
        <f t="shared" si="12"/>
        <v>7</v>
      </c>
      <c r="F32" s="1">
        <f t="shared" si="13"/>
        <v>0</v>
      </c>
    </row>
    <row r="33" spans="1:6" x14ac:dyDescent="0.35">
      <c r="A33" s="2">
        <f>'Data Summary'!A30</f>
        <v>44516</v>
      </c>
      <c r="B33" s="1">
        <f t="shared" si="10"/>
        <v>4422100</v>
      </c>
      <c r="C33" s="1">
        <f>'Data Summary'!F30</f>
        <v>4422100</v>
      </c>
      <c r="D33" s="1">
        <f t="shared" si="11"/>
        <v>0</v>
      </c>
      <c r="E33" s="1">
        <f t="shared" si="12"/>
        <v>7</v>
      </c>
      <c r="F33" s="1">
        <f t="shared" si="13"/>
        <v>0</v>
      </c>
    </row>
    <row r="34" spans="1:6" x14ac:dyDescent="0.35">
      <c r="A34" s="2">
        <f>'Data Summary'!A31</f>
        <v>44523</v>
      </c>
      <c r="B34" s="1">
        <f t="shared" si="10"/>
        <v>4422100</v>
      </c>
      <c r="C34" s="1">
        <f>'Data Summary'!F31</f>
        <v>4422100</v>
      </c>
      <c r="D34" s="1">
        <f t="shared" si="11"/>
        <v>0</v>
      </c>
      <c r="E34" s="1">
        <f t="shared" si="12"/>
        <v>7</v>
      </c>
      <c r="F34" s="1">
        <f t="shared" si="13"/>
        <v>0</v>
      </c>
    </row>
    <row r="35" spans="1:6" x14ac:dyDescent="0.35">
      <c r="A35" s="2">
        <f>'Data Summary'!A32</f>
        <v>44530</v>
      </c>
      <c r="B35" s="1">
        <f t="shared" si="10"/>
        <v>4422100</v>
      </c>
      <c r="C35" s="1">
        <f>'Data Summary'!F32</f>
        <v>4435600</v>
      </c>
      <c r="D35" s="1">
        <f t="shared" si="11"/>
        <v>13500</v>
      </c>
      <c r="E35" s="1">
        <f t="shared" si="12"/>
        <v>7</v>
      </c>
      <c r="F35" s="1">
        <f t="shared" si="13"/>
        <v>1928.5714285714287</v>
      </c>
    </row>
    <row r="36" spans="1:6" x14ac:dyDescent="0.35">
      <c r="A36" s="2">
        <f>'Data Summary'!A33</f>
        <v>44537</v>
      </c>
      <c r="B36" s="1">
        <f t="shared" si="10"/>
        <v>4435600</v>
      </c>
      <c r="C36" s="1">
        <f>'Data Summary'!F33</f>
        <v>4579090</v>
      </c>
      <c r="D36" s="1">
        <f t="shared" si="11"/>
        <v>143490</v>
      </c>
      <c r="E36" s="1">
        <f t="shared" si="12"/>
        <v>7</v>
      </c>
      <c r="F36" s="1">
        <f t="shared" si="13"/>
        <v>20498.571428571428</v>
      </c>
    </row>
    <row r="37" spans="1:6" x14ac:dyDescent="0.35">
      <c r="A37" s="2">
        <f>'Data Summary'!A34</f>
        <v>44544</v>
      </c>
      <c r="B37" s="1">
        <f t="shared" si="10"/>
        <v>4579090</v>
      </c>
      <c r="C37" s="1">
        <f>'Data Summary'!F34</f>
        <v>4711900</v>
      </c>
      <c r="D37" s="1">
        <f t="shared" si="11"/>
        <v>132810</v>
      </c>
      <c r="E37" s="1">
        <f t="shared" si="12"/>
        <v>7</v>
      </c>
      <c r="F37" s="1">
        <f t="shared" si="13"/>
        <v>18972.857142857141</v>
      </c>
    </row>
    <row r="38" spans="1:6" x14ac:dyDescent="0.35">
      <c r="A38" s="2">
        <f>'Data Summary'!A35</f>
        <v>44551</v>
      </c>
      <c r="B38" s="1">
        <f t="shared" si="10"/>
        <v>4711900</v>
      </c>
      <c r="C38" s="1">
        <f>'Data Summary'!F35</f>
        <v>4811230</v>
      </c>
      <c r="D38" s="1">
        <f t="shared" si="11"/>
        <v>99330</v>
      </c>
      <c r="E38" s="1">
        <f t="shared" si="12"/>
        <v>7</v>
      </c>
      <c r="F38" s="1">
        <f t="shared" si="13"/>
        <v>14190</v>
      </c>
    </row>
    <row r="39" spans="1:6" x14ac:dyDescent="0.35">
      <c r="A39" s="2">
        <f>'Data Summary'!A36</f>
        <v>44565</v>
      </c>
      <c r="B39" s="1">
        <f t="shared" si="10"/>
        <v>4811230</v>
      </c>
      <c r="C39" s="1">
        <f>'Data Summary'!F36</f>
        <v>5056670</v>
      </c>
      <c r="D39" s="1">
        <f t="shared" si="11"/>
        <v>245440</v>
      </c>
      <c r="E39" s="1">
        <f t="shared" si="12"/>
        <v>14</v>
      </c>
      <c r="F39" s="1">
        <f t="shared" si="13"/>
        <v>17531.428571428572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83508-1F5E-4217-9FF3-EFFDB2FCE601}">
  <dimension ref="A1:Z39"/>
  <sheetViews>
    <sheetView topLeftCell="A24" workbookViewId="0">
      <selection activeCell="A22" sqref="A22:F39"/>
    </sheetView>
  </sheetViews>
  <sheetFormatPr defaultRowHeight="14.5" x14ac:dyDescent="0.35"/>
  <cols>
    <col min="1" max="1" width="15.6328125" customWidth="1"/>
    <col min="2" max="2" width="13.90625" customWidth="1"/>
    <col min="3" max="3" width="12.54296875" customWidth="1"/>
    <col min="4" max="4" width="10" customWidth="1"/>
    <col min="5" max="5" width="5.7265625" customWidth="1"/>
    <col min="6" max="6" width="10.1796875" customWidth="1"/>
    <col min="7" max="7" width="4.81640625" customWidth="1"/>
    <col min="8" max="8" width="32.81640625" customWidth="1"/>
    <col min="9" max="11" width="15.6328125" customWidth="1"/>
  </cols>
  <sheetData>
    <row r="1" spans="1:12" x14ac:dyDescent="0.35">
      <c r="A1" t="s">
        <v>20</v>
      </c>
      <c r="B1">
        <v>1</v>
      </c>
      <c r="L1">
        <v>1</v>
      </c>
    </row>
    <row r="2" spans="1:12" x14ac:dyDescent="0.35">
      <c r="A2" t="s">
        <v>4</v>
      </c>
      <c r="B2" t="s">
        <v>30</v>
      </c>
    </row>
    <row r="3" spans="1:12" x14ac:dyDescent="0.35">
      <c r="A3" t="s">
        <v>6</v>
      </c>
      <c r="B3" t="s">
        <v>7</v>
      </c>
    </row>
    <row r="4" spans="1:12" x14ac:dyDescent="0.35">
      <c r="A4" t="s">
        <v>8</v>
      </c>
    </row>
    <row r="5" spans="1:12" x14ac:dyDescent="0.35">
      <c r="B5" t="s">
        <v>14</v>
      </c>
    </row>
    <row r="6" spans="1:12" x14ac:dyDescent="0.35">
      <c r="A6" s="2" t="s">
        <v>2</v>
      </c>
      <c r="B6" t="s">
        <v>12</v>
      </c>
      <c r="C6" t="s">
        <v>13</v>
      </c>
      <c r="D6" t="s">
        <v>9</v>
      </c>
      <c r="E6" t="s">
        <v>1</v>
      </c>
      <c r="F6" t="s">
        <v>10</v>
      </c>
      <c r="H6" t="s">
        <v>0</v>
      </c>
    </row>
    <row r="7" spans="1:12" x14ac:dyDescent="0.35">
      <c r="A7" s="2">
        <f>'Data Summary'!A4</f>
        <v>44327</v>
      </c>
      <c r="B7" s="1"/>
      <c r="C7" s="1">
        <f>'Data Summary'!G4</f>
        <v>6075630</v>
      </c>
      <c r="D7" s="1"/>
      <c r="E7" s="1"/>
      <c r="F7" s="1"/>
    </row>
    <row r="8" spans="1:12" x14ac:dyDescent="0.35">
      <c r="A8" s="2">
        <f>'Data Summary'!A5</f>
        <v>44341</v>
      </c>
      <c r="B8" s="1">
        <f>C7</f>
        <v>6075630</v>
      </c>
      <c r="C8" s="1">
        <f>'Data Summary'!G5</f>
        <v>6226420</v>
      </c>
      <c r="D8" s="1">
        <f>IF(C8-B8&gt;0,C8-B8,0)</f>
        <v>150790</v>
      </c>
      <c r="E8" s="1">
        <f t="shared" ref="E8:E11" si="0">A8-A7</f>
        <v>14</v>
      </c>
      <c r="F8" s="1">
        <f>D8/E8</f>
        <v>10770.714285714286</v>
      </c>
    </row>
    <row r="9" spans="1:12" x14ac:dyDescent="0.35">
      <c r="A9" s="2">
        <f>'Data Summary'!A6</f>
        <v>44348</v>
      </c>
      <c r="B9" s="1">
        <f t="shared" ref="B9:B19" si="1">C8</f>
        <v>6226420</v>
      </c>
      <c r="C9" s="1">
        <f>'Data Summary'!G6</f>
        <v>6305530</v>
      </c>
      <c r="D9" s="1">
        <f t="shared" ref="D9:D20" si="2">IF(C9-B9&gt;0,C9-B9,0)</f>
        <v>79110</v>
      </c>
      <c r="E9" s="1">
        <f t="shared" si="0"/>
        <v>7</v>
      </c>
      <c r="F9" s="1">
        <f t="shared" ref="F9:F20" si="3">D9/E9</f>
        <v>11301.428571428571</v>
      </c>
    </row>
    <row r="10" spans="1:12" x14ac:dyDescent="0.35">
      <c r="A10" s="2">
        <f>'Data Summary'!A7</f>
        <v>44355</v>
      </c>
      <c r="B10" s="1">
        <f t="shared" si="1"/>
        <v>6305530</v>
      </c>
      <c r="C10" s="1">
        <f>'Data Summary'!G7</f>
        <v>6381950</v>
      </c>
      <c r="D10" s="1">
        <f t="shared" si="2"/>
        <v>76420</v>
      </c>
      <c r="E10" s="1">
        <f t="shared" si="0"/>
        <v>7</v>
      </c>
      <c r="F10" s="1">
        <f t="shared" si="3"/>
        <v>10917.142857142857</v>
      </c>
    </row>
    <row r="11" spans="1:12" x14ac:dyDescent="0.35">
      <c r="A11" s="2">
        <f>'Data Summary'!A8</f>
        <v>44362</v>
      </c>
      <c r="B11" s="1">
        <f t="shared" si="1"/>
        <v>6381950</v>
      </c>
      <c r="C11" s="1">
        <f>'Data Summary'!G8</f>
        <v>6458860</v>
      </c>
      <c r="D11" s="1">
        <f t="shared" si="2"/>
        <v>76910</v>
      </c>
      <c r="E11" s="1">
        <f t="shared" si="0"/>
        <v>7</v>
      </c>
      <c r="F11" s="1">
        <f t="shared" si="3"/>
        <v>10987.142857142857</v>
      </c>
    </row>
    <row r="12" spans="1:12" s="2" customFormat="1" x14ac:dyDescent="0.35">
      <c r="A12" s="2">
        <f>'Data Summary'!A9</f>
        <v>44369</v>
      </c>
      <c r="B12" s="1">
        <f t="shared" si="1"/>
        <v>6458860</v>
      </c>
      <c r="C12" s="1">
        <f>'Data Summary'!G9</f>
        <v>6574960</v>
      </c>
      <c r="D12" s="1">
        <f t="shared" si="2"/>
        <v>116100</v>
      </c>
      <c r="E12" s="1">
        <f t="shared" ref="E12:E18" si="4">A12-A11</f>
        <v>7</v>
      </c>
      <c r="F12" s="1">
        <f t="shared" si="3"/>
        <v>16585.714285714286</v>
      </c>
      <c r="G12"/>
      <c r="H12"/>
      <c r="I12"/>
      <c r="J12"/>
      <c r="K12"/>
    </row>
    <row r="13" spans="1:12" s="2" customFormat="1" x14ac:dyDescent="0.35">
      <c r="A13" s="2">
        <f>'Data Summary'!A10</f>
        <v>44376</v>
      </c>
      <c r="B13" s="1">
        <f t="shared" si="1"/>
        <v>6574960</v>
      </c>
      <c r="C13" s="1">
        <f>'Data Summary'!G10</f>
        <v>6611510</v>
      </c>
      <c r="D13" s="1">
        <f t="shared" si="2"/>
        <v>36550</v>
      </c>
      <c r="E13" s="1">
        <f t="shared" si="4"/>
        <v>7</v>
      </c>
      <c r="F13" s="1">
        <f t="shared" si="3"/>
        <v>5221.4285714285716</v>
      </c>
      <c r="H13"/>
    </row>
    <row r="14" spans="1:12" s="2" customFormat="1" x14ac:dyDescent="0.35">
      <c r="A14" s="2">
        <f>'Data Summary'!A11</f>
        <v>44383</v>
      </c>
      <c r="B14" s="1">
        <f t="shared" si="1"/>
        <v>6611510</v>
      </c>
      <c r="C14" s="1">
        <f>'Data Summary'!G11</f>
        <v>6687560</v>
      </c>
      <c r="D14" s="1">
        <f t="shared" si="2"/>
        <v>76050</v>
      </c>
      <c r="E14" s="1">
        <f t="shared" si="4"/>
        <v>7</v>
      </c>
      <c r="F14" s="1">
        <f t="shared" si="3"/>
        <v>10864.285714285714</v>
      </c>
      <c r="H14"/>
    </row>
    <row r="15" spans="1:12" s="2" customFormat="1" x14ac:dyDescent="0.35">
      <c r="A15" s="2">
        <f>'Data Summary'!A12</f>
        <v>44390</v>
      </c>
      <c r="B15" s="1">
        <f t="shared" si="1"/>
        <v>6687560</v>
      </c>
      <c r="C15" s="1">
        <f>'Data Summary'!G12</f>
        <v>6753760</v>
      </c>
      <c r="D15" s="1">
        <f t="shared" si="2"/>
        <v>66200</v>
      </c>
      <c r="E15" s="1">
        <f t="shared" si="4"/>
        <v>7</v>
      </c>
      <c r="F15" s="1">
        <f t="shared" si="3"/>
        <v>9457.1428571428569</v>
      </c>
      <c r="H15"/>
    </row>
    <row r="16" spans="1:12" s="2" customFormat="1" x14ac:dyDescent="0.35">
      <c r="A16" s="2">
        <f>'Data Summary'!A13</f>
        <v>44397</v>
      </c>
      <c r="B16" s="1">
        <f t="shared" si="1"/>
        <v>6753760</v>
      </c>
      <c r="C16" s="1">
        <f>'Data Summary'!G13</f>
        <v>6839100</v>
      </c>
      <c r="D16" s="1">
        <f t="shared" si="2"/>
        <v>85340</v>
      </c>
      <c r="E16" s="1">
        <f t="shared" si="4"/>
        <v>7</v>
      </c>
      <c r="F16" s="1">
        <f t="shared" si="3"/>
        <v>12191.428571428571</v>
      </c>
      <c r="H16"/>
    </row>
    <row r="17" spans="1:26" s="2" customFormat="1" x14ac:dyDescent="0.35">
      <c r="A17" s="2">
        <f>'Data Summary'!A14</f>
        <v>44404</v>
      </c>
      <c r="B17" s="1">
        <f t="shared" si="1"/>
        <v>6839100</v>
      </c>
      <c r="C17" s="1">
        <f>'Data Summary'!G14</f>
        <v>6908450</v>
      </c>
      <c r="D17" s="1">
        <f t="shared" si="2"/>
        <v>69350</v>
      </c>
      <c r="E17" s="1">
        <f t="shared" si="4"/>
        <v>7</v>
      </c>
      <c r="F17" s="1">
        <f t="shared" si="3"/>
        <v>9907.1428571428569</v>
      </c>
      <c r="H17"/>
    </row>
    <row r="18" spans="1:26" x14ac:dyDescent="0.35">
      <c r="A18" s="2">
        <f>'Data Summary'!A15</f>
        <v>44411</v>
      </c>
      <c r="B18" s="1">
        <f t="shared" si="1"/>
        <v>6908450</v>
      </c>
      <c r="C18" s="1">
        <f>'Data Summary'!G15</f>
        <v>6980380</v>
      </c>
      <c r="D18" s="1">
        <f t="shared" si="2"/>
        <v>71930</v>
      </c>
      <c r="E18" s="1">
        <f t="shared" si="4"/>
        <v>7</v>
      </c>
      <c r="F18" s="1">
        <f t="shared" si="3"/>
        <v>10275.714285714286</v>
      </c>
      <c r="G18" s="2"/>
      <c r="I18" s="2"/>
      <c r="J18" s="2"/>
      <c r="K18" s="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5">
      <c r="A19" s="2">
        <f>'Data Summary'!A16</f>
        <v>44418</v>
      </c>
      <c r="B19" s="1">
        <f t="shared" si="1"/>
        <v>6980380</v>
      </c>
      <c r="C19" s="1">
        <f>'Data Summary'!G16</f>
        <v>7065500</v>
      </c>
      <c r="D19" s="1">
        <f t="shared" si="2"/>
        <v>85120</v>
      </c>
      <c r="E19" s="1">
        <f t="shared" ref="E19:E20" si="5">A19-A18</f>
        <v>7</v>
      </c>
      <c r="F19" s="1">
        <f t="shared" si="3"/>
        <v>12160</v>
      </c>
      <c r="K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35">
      <c r="A20" s="2">
        <f>'Data Summary'!A17</f>
        <v>44425</v>
      </c>
      <c r="B20" s="1">
        <f>C19</f>
        <v>7065500</v>
      </c>
      <c r="C20" s="1">
        <f>'Data Summary'!G17</f>
        <v>7140950</v>
      </c>
      <c r="D20" s="1">
        <f t="shared" si="2"/>
        <v>75450</v>
      </c>
      <c r="E20" s="1">
        <f t="shared" si="5"/>
        <v>7</v>
      </c>
      <c r="F20" s="1">
        <f t="shared" si="3"/>
        <v>10778.571428571429</v>
      </c>
      <c r="G20" s="1"/>
      <c r="H20" s="1"/>
      <c r="I20" s="1"/>
      <c r="J20" s="1"/>
      <c r="K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35">
      <c r="A21" s="2">
        <f>'Data Summary'!A18</f>
        <v>44432</v>
      </c>
      <c r="B21" s="1">
        <f t="shared" ref="B21:B22" si="6">C20</f>
        <v>7140950</v>
      </c>
      <c r="C21" s="1">
        <f>'Data Summary'!G18</f>
        <v>7216150</v>
      </c>
      <c r="D21" s="1">
        <f t="shared" ref="D21:D22" si="7">IF(C21-B21&gt;0,C21-B21,0)</f>
        <v>75200</v>
      </c>
      <c r="E21" s="1">
        <f t="shared" ref="E21:E22" si="8">A21-A20</f>
        <v>7</v>
      </c>
      <c r="F21" s="1">
        <f t="shared" ref="F21:F22" si="9">D21/E21</f>
        <v>10742.857142857143</v>
      </c>
      <c r="G21" s="1"/>
      <c r="H21" s="1"/>
      <c r="I21" s="1"/>
      <c r="J21" s="1"/>
      <c r="K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5">
      <c r="A22" s="2">
        <f>'Data Summary'!A19</f>
        <v>44439</v>
      </c>
      <c r="B22" s="1">
        <f t="shared" si="6"/>
        <v>7216150</v>
      </c>
      <c r="C22" s="1">
        <f>'Data Summary'!G19</f>
        <v>7290840</v>
      </c>
      <c r="D22" s="1">
        <f t="shared" si="7"/>
        <v>74690</v>
      </c>
      <c r="E22" s="1">
        <f t="shared" si="8"/>
        <v>7</v>
      </c>
      <c r="F22" s="1">
        <f t="shared" si="9"/>
        <v>10670</v>
      </c>
      <c r="G22" s="1"/>
      <c r="H22" s="1"/>
      <c r="I22" s="1"/>
      <c r="J22" s="1"/>
      <c r="K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" customHeight="1" x14ac:dyDescent="0.35">
      <c r="A23" s="2">
        <f>'Data Summary'!A20</f>
        <v>44446</v>
      </c>
      <c r="B23" s="1">
        <f t="shared" ref="B23:B39" si="10">C22</f>
        <v>7290840</v>
      </c>
      <c r="C23" s="1">
        <f>'Data Summary'!G20</f>
        <v>7365360</v>
      </c>
      <c r="D23" s="1">
        <f t="shared" ref="D23:D39" si="11">IF(C23-B23&gt;0,C23-B23,0)</f>
        <v>74520</v>
      </c>
      <c r="E23" s="1">
        <f t="shared" ref="E23:E39" si="12">A23-A22</f>
        <v>7</v>
      </c>
      <c r="F23" s="1">
        <f t="shared" ref="F23:F39" si="13">D23/E23</f>
        <v>10645.714285714286</v>
      </c>
      <c r="I23" s="1"/>
      <c r="J23" s="1"/>
      <c r="K23" s="1"/>
      <c r="L23" t="s">
        <v>11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35">
      <c r="A24" s="2">
        <f>'Data Summary'!A21</f>
        <v>44453</v>
      </c>
      <c r="B24" s="1">
        <f t="shared" si="10"/>
        <v>7365360</v>
      </c>
      <c r="C24" s="1">
        <f>'Data Summary'!G21</f>
        <v>7435700</v>
      </c>
      <c r="D24" s="1">
        <f t="shared" si="11"/>
        <v>70340</v>
      </c>
      <c r="E24" s="1">
        <f t="shared" si="12"/>
        <v>7</v>
      </c>
      <c r="F24" s="1">
        <f t="shared" si="13"/>
        <v>10048.571428571429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35">
      <c r="A25" s="2">
        <f>'Data Summary'!A22</f>
        <v>44460</v>
      </c>
      <c r="B25" s="1">
        <f t="shared" si="10"/>
        <v>7435700</v>
      </c>
      <c r="C25" s="1">
        <f>'Data Summary'!G22</f>
        <v>7514000</v>
      </c>
      <c r="D25" s="1">
        <f t="shared" si="11"/>
        <v>78300</v>
      </c>
      <c r="E25" s="1">
        <f t="shared" si="12"/>
        <v>7</v>
      </c>
      <c r="F25" s="1">
        <f t="shared" si="13"/>
        <v>11185.714285714286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35">
      <c r="A26" s="2">
        <f>'Data Summary'!A23</f>
        <v>44466</v>
      </c>
      <c r="B26" s="1">
        <f t="shared" si="10"/>
        <v>7514000</v>
      </c>
      <c r="C26" s="1">
        <f>'Data Summary'!G23</f>
        <v>7577340</v>
      </c>
      <c r="D26" s="1">
        <f t="shared" si="11"/>
        <v>63340</v>
      </c>
      <c r="E26" s="1">
        <f t="shared" si="12"/>
        <v>6</v>
      </c>
      <c r="F26" s="1">
        <f t="shared" si="13"/>
        <v>10556.666666666666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5">
      <c r="A27" s="2">
        <f>'Data Summary'!A24</f>
        <v>44474</v>
      </c>
      <c r="B27" s="1">
        <f t="shared" si="10"/>
        <v>7577340</v>
      </c>
      <c r="C27" s="1">
        <f>'Data Summary'!G24</f>
        <v>7661790</v>
      </c>
      <c r="D27" s="1">
        <f t="shared" si="11"/>
        <v>84450</v>
      </c>
      <c r="E27" s="1">
        <f t="shared" si="12"/>
        <v>8</v>
      </c>
      <c r="F27" s="1">
        <f t="shared" si="13"/>
        <v>10556.25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35">
      <c r="A28" s="2">
        <f>'Data Summary'!A25</f>
        <v>44481</v>
      </c>
      <c r="B28" s="1">
        <f t="shared" si="10"/>
        <v>7661790</v>
      </c>
      <c r="C28" s="1">
        <f>'Data Summary'!G25</f>
        <v>7733570</v>
      </c>
      <c r="D28" s="1">
        <f t="shared" si="11"/>
        <v>71780</v>
      </c>
      <c r="E28" s="1">
        <f t="shared" si="12"/>
        <v>7</v>
      </c>
      <c r="F28" s="1">
        <f t="shared" si="13"/>
        <v>10254.285714285714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35">
      <c r="A29" s="2">
        <f>'Data Summary'!A26</f>
        <v>44488</v>
      </c>
      <c r="B29" s="1">
        <f t="shared" si="10"/>
        <v>7733570</v>
      </c>
      <c r="C29" s="1">
        <f>'Data Summary'!G26</f>
        <v>7802420</v>
      </c>
      <c r="D29" s="1">
        <f t="shared" si="11"/>
        <v>68850</v>
      </c>
      <c r="E29" s="1">
        <f t="shared" si="12"/>
        <v>7</v>
      </c>
      <c r="F29" s="1">
        <f t="shared" si="13"/>
        <v>9835.7142857142862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35">
      <c r="A30" s="2">
        <f>'Data Summary'!A27</f>
        <v>44495</v>
      </c>
      <c r="B30" s="1">
        <f t="shared" si="10"/>
        <v>7802420</v>
      </c>
      <c r="C30" s="1">
        <f>'Data Summary'!G27</f>
        <v>7870960</v>
      </c>
      <c r="D30" s="1">
        <f t="shared" si="11"/>
        <v>68540</v>
      </c>
      <c r="E30" s="1">
        <f t="shared" si="12"/>
        <v>7</v>
      </c>
      <c r="F30" s="1">
        <f t="shared" si="13"/>
        <v>9791.4285714285706</v>
      </c>
    </row>
    <row r="31" spans="1:26" x14ac:dyDescent="0.35">
      <c r="A31" s="2">
        <f>'Data Summary'!A28</f>
        <v>44502</v>
      </c>
      <c r="B31" s="1">
        <f t="shared" si="10"/>
        <v>7870960</v>
      </c>
      <c r="C31" s="1">
        <f>'Data Summary'!G28</f>
        <v>7940060</v>
      </c>
      <c r="D31" s="1">
        <f t="shared" si="11"/>
        <v>69100</v>
      </c>
      <c r="E31" s="1">
        <f t="shared" si="12"/>
        <v>7</v>
      </c>
      <c r="F31" s="1">
        <f t="shared" si="13"/>
        <v>9871.4285714285706</v>
      </c>
    </row>
    <row r="32" spans="1:26" x14ac:dyDescent="0.35">
      <c r="A32" s="2">
        <f>'Data Summary'!A29</f>
        <v>44509</v>
      </c>
      <c r="B32" s="1">
        <f t="shared" si="10"/>
        <v>7940060</v>
      </c>
      <c r="C32" s="1">
        <f>'Data Summary'!G29</f>
        <v>8006670</v>
      </c>
      <c r="D32" s="1">
        <f t="shared" si="11"/>
        <v>66610</v>
      </c>
      <c r="E32" s="1">
        <f t="shared" si="12"/>
        <v>7</v>
      </c>
      <c r="F32" s="1">
        <f t="shared" si="13"/>
        <v>9515.7142857142862</v>
      </c>
    </row>
    <row r="33" spans="1:6" x14ac:dyDescent="0.35">
      <c r="A33" s="2">
        <f>'Data Summary'!A30</f>
        <v>44516</v>
      </c>
      <c r="B33" s="1">
        <f t="shared" si="10"/>
        <v>8006670</v>
      </c>
      <c r="C33" s="1">
        <f>'Data Summary'!G30</f>
        <v>8076660</v>
      </c>
      <c r="D33" s="1">
        <f t="shared" si="11"/>
        <v>69990</v>
      </c>
      <c r="E33" s="1">
        <f t="shared" si="12"/>
        <v>7</v>
      </c>
      <c r="F33" s="1">
        <f t="shared" si="13"/>
        <v>9998.5714285714294</v>
      </c>
    </row>
    <row r="34" spans="1:6" x14ac:dyDescent="0.35">
      <c r="A34" s="2">
        <f>'Data Summary'!A31</f>
        <v>44523</v>
      </c>
      <c r="B34" s="1">
        <f t="shared" si="10"/>
        <v>8076660</v>
      </c>
      <c r="C34" s="1">
        <f>'Data Summary'!G31</f>
        <v>8144580</v>
      </c>
      <c r="D34" s="1">
        <f t="shared" si="11"/>
        <v>67920</v>
      </c>
      <c r="E34" s="1">
        <f t="shared" si="12"/>
        <v>7</v>
      </c>
      <c r="F34" s="1">
        <f t="shared" si="13"/>
        <v>9702.8571428571431</v>
      </c>
    </row>
    <row r="35" spans="1:6" x14ac:dyDescent="0.35">
      <c r="A35" s="2">
        <f>'Data Summary'!A32</f>
        <v>44530</v>
      </c>
      <c r="B35" s="1">
        <f t="shared" si="10"/>
        <v>8144580</v>
      </c>
      <c r="C35" s="1">
        <f>'Data Summary'!G32</f>
        <v>8212820</v>
      </c>
      <c r="D35" s="1">
        <f t="shared" si="11"/>
        <v>68240</v>
      </c>
      <c r="E35" s="1">
        <f t="shared" si="12"/>
        <v>7</v>
      </c>
      <c r="F35" s="1">
        <f t="shared" si="13"/>
        <v>9748.5714285714294</v>
      </c>
    </row>
    <row r="36" spans="1:6" x14ac:dyDescent="0.35">
      <c r="A36" s="2">
        <f>'Data Summary'!A33</f>
        <v>44537</v>
      </c>
      <c r="B36" s="1">
        <f t="shared" si="10"/>
        <v>8212820</v>
      </c>
      <c r="C36" s="1">
        <f>'Data Summary'!G33</f>
        <v>8285860</v>
      </c>
      <c r="D36" s="1">
        <f t="shared" si="11"/>
        <v>73040</v>
      </c>
      <c r="E36" s="1">
        <f t="shared" si="12"/>
        <v>7</v>
      </c>
      <c r="F36" s="1">
        <f t="shared" si="13"/>
        <v>10434.285714285714</v>
      </c>
    </row>
    <row r="37" spans="1:6" x14ac:dyDescent="0.35">
      <c r="A37" s="2">
        <f>'Data Summary'!A34</f>
        <v>44544</v>
      </c>
      <c r="B37" s="1">
        <f t="shared" si="10"/>
        <v>8285860</v>
      </c>
      <c r="C37" s="1">
        <f>'Data Summary'!G34</f>
        <v>8363740</v>
      </c>
      <c r="D37" s="1">
        <f t="shared" si="11"/>
        <v>77880</v>
      </c>
      <c r="E37" s="1">
        <f t="shared" si="12"/>
        <v>7</v>
      </c>
      <c r="F37" s="1">
        <f t="shared" si="13"/>
        <v>11125.714285714286</v>
      </c>
    </row>
    <row r="38" spans="1:6" x14ac:dyDescent="0.35">
      <c r="A38" s="2">
        <f>'Data Summary'!A35</f>
        <v>44551</v>
      </c>
      <c r="B38" s="1">
        <f t="shared" si="10"/>
        <v>8363740</v>
      </c>
      <c r="C38" s="1">
        <f>'Data Summary'!G35</f>
        <v>8419920</v>
      </c>
      <c r="D38" s="1">
        <f t="shared" si="11"/>
        <v>56180</v>
      </c>
      <c r="E38" s="1">
        <f t="shared" si="12"/>
        <v>7</v>
      </c>
      <c r="F38" s="1">
        <f t="shared" si="13"/>
        <v>8025.7142857142853</v>
      </c>
    </row>
    <row r="39" spans="1:6" x14ac:dyDescent="0.35">
      <c r="A39" s="2">
        <f>'Data Summary'!A36</f>
        <v>44565</v>
      </c>
      <c r="B39" s="1">
        <f t="shared" si="10"/>
        <v>8419920</v>
      </c>
      <c r="C39" s="1">
        <f>'Data Summary'!G36</f>
        <v>8559880</v>
      </c>
      <c r="D39" s="1">
        <f t="shared" si="11"/>
        <v>139960</v>
      </c>
      <c r="E39" s="1">
        <f t="shared" si="12"/>
        <v>14</v>
      </c>
      <c r="F39" s="1">
        <f t="shared" si="13"/>
        <v>9997.1428571428569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D7726-0B00-40B2-9CA0-FBE3F1BC0C58}">
  <dimension ref="A1:Z39"/>
  <sheetViews>
    <sheetView topLeftCell="A17" workbookViewId="0">
      <selection activeCell="H28" sqref="H28"/>
    </sheetView>
  </sheetViews>
  <sheetFormatPr defaultRowHeight="14.5" x14ac:dyDescent="0.35"/>
  <cols>
    <col min="1" max="1" width="15.6328125" customWidth="1"/>
    <col min="2" max="2" width="13.90625" customWidth="1"/>
    <col min="3" max="3" width="12.54296875" customWidth="1"/>
    <col min="4" max="4" width="10" customWidth="1"/>
    <col min="5" max="5" width="5.7265625" customWidth="1"/>
    <col min="6" max="6" width="10.1796875" customWidth="1"/>
    <col min="7" max="7" width="4.81640625" customWidth="1"/>
    <col min="8" max="8" width="32.81640625" customWidth="1"/>
    <col min="9" max="11" width="15.6328125" customWidth="1"/>
  </cols>
  <sheetData>
    <row r="1" spans="1:12" x14ac:dyDescent="0.35">
      <c r="A1" t="s">
        <v>21</v>
      </c>
      <c r="B1" t="s">
        <v>48</v>
      </c>
      <c r="L1">
        <v>1</v>
      </c>
    </row>
    <row r="2" spans="1:12" x14ac:dyDescent="0.35">
      <c r="A2" t="s">
        <v>4</v>
      </c>
      <c r="B2" t="s">
        <v>31</v>
      </c>
    </row>
    <row r="3" spans="1:12" x14ac:dyDescent="0.35">
      <c r="A3" t="s">
        <v>6</v>
      </c>
      <c r="B3" t="s">
        <v>7</v>
      </c>
    </row>
    <row r="4" spans="1:12" x14ac:dyDescent="0.35">
      <c r="A4" t="s">
        <v>8</v>
      </c>
      <c r="B4" t="s">
        <v>47</v>
      </c>
    </row>
    <row r="5" spans="1:12" x14ac:dyDescent="0.35">
      <c r="B5" t="s">
        <v>14</v>
      </c>
    </row>
    <row r="6" spans="1:12" x14ac:dyDescent="0.35">
      <c r="A6" s="2" t="s">
        <v>2</v>
      </c>
      <c r="B6" t="s">
        <v>12</v>
      </c>
      <c r="C6" t="s">
        <v>13</v>
      </c>
      <c r="D6" t="s">
        <v>9</v>
      </c>
      <c r="E6" t="s">
        <v>1</v>
      </c>
      <c r="F6" t="s">
        <v>10</v>
      </c>
      <c r="H6" t="s">
        <v>0</v>
      </c>
    </row>
    <row r="7" spans="1:12" x14ac:dyDescent="0.35">
      <c r="A7" s="2">
        <f>'Data Summary'!A4</f>
        <v>44327</v>
      </c>
      <c r="B7" s="1"/>
      <c r="C7" s="1">
        <f>'Data Summary'!H4</f>
        <v>5537440</v>
      </c>
      <c r="D7" s="1"/>
      <c r="E7" s="1"/>
      <c r="F7" s="1"/>
    </row>
    <row r="8" spans="1:12" x14ac:dyDescent="0.35">
      <c r="A8" s="2">
        <f>'Data Summary'!A5</f>
        <v>44341</v>
      </c>
      <c r="B8" s="1">
        <f>C7</f>
        <v>5537440</v>
      </c>
      <c r="C8" s="1">
        <f>'Data Summary'!H5</f>
        <v>5734260</v>
      </c>
      <c r="D8" s="1">
        <f>IF(C8-B8&gt;0,C8-B8,0)</f>
        <v>196820</v>
      </c>
      <c r="E8" s="1">
        <f t="shared" ref="E8:E11" si="0">A8-A7</f>
        <v>14</v>
      </c>
      <c r="F8" s="1">
        <f>D8/E8</f>
        <v>14058.571428571429</v>
      </c>
    </row>
    <row r="9" spans="1:12" x14ac:dyDescent="0.35">
      <c r="A9" s="2">
        <f>'Data Summary'!A6</f>
        <v>44348</v>
      </c>
      <c r="B9" s="1">
        <f t="shared" ref="B9:B20" si="1">C8</f>
        <v>5734260</v>
      </c>
      <c r="C9" s="1">
        <f>'Data Summary'!H6</f>
        <v>5824340</v>
      </c>
      <c r="D9" s="1">
        <f t="shared" ref="D9:D20" si="2">IF(C9-B9&gt;0,C9-B9,0)</f>
        <v>90080</v>
      </c>
      <c r="E9" s="1">
        <f t="shared" si="0"/>
        <v>7</v>
      </c>
      <c r="F9" s="1">
        <f t="shared" ref="F9:F20" si="3">D9/E9</f>
        <v>12868.571428571429</v>
      </c>
    </row>
    <row r="10" spans="1:12" x14ac:dyDescent="0.35">
      <c r="A10" s="2">
        <f>'Data Summary'!A7</f>
        <v>44355</v>
      </c>
      <c r="B10" s="1">
        <f t="shared" si="1"/>
        <v>5824340</v>
      </c>
      <c r="C10" s="1">
        <f>'Data Summary'!H7</f>
        <v>5906440</v>
      </c>
      <c r="D10" s="1">
        <f t="shared" si="2"/>
        <v>82100</v>
      </c>
      <c r="E10" s="1">
        <f t="shared" si="0"/>
        <v>7</v>
      </c>
      <c r="F10" s="1">
        <f t="shared" si="3"/>
        <v>11728.571428571429</v>
      </c>
    </row>
    <row r="11" spans="1:12" x14ac:dyDescent="0.35">
      <c r="A11" s="2">
        <f>'Data Summary'!A8</f>
        <v>44362</v>
      </c>
      <c r="B11" s="1">
        <f t="shared" si="1"/>
        <v>5906440</v>
      </c>
      <c r="C11" s="1">
        <f>'Data Summary'!H8</f>
        <v>5980800</v>
      </c>
      <c r="D11" s="1">
        <f t="shared" si="2"/>
        <v>74360</v>
      </c>
      <c r="E11" s="1">
        <f t="shared" si="0"/>
        <v>7</v>
      </c>
      <c r="F11" s="1">
        <f t="shared" si="3"/>
        <v>10622.857142857143</v>
      </c>
    </row>
    <row r="12" spans="1:12" s="2" customFormat="1" x14ac:dyDescent="0.35">
      <c r="A12" s="2">
        <f>'Data Summary'!A9</f>
        <v>44369</v>
      </c>
      <c r="B12" s="1">
        <f t="shared" si="1"/>
        <v>5980800</v>
      </c>
      <c r="C12" s="1">
        <f>'Data Summary'!H9</f>
        <v>6049290</v>
      </c>
      <c r="D12" s="1">
        <f t="shared" si="2"/>
        <v>68490</v>
      </c>
      <c r="E12" s="1">
        <f t="shared" ref="E12:E20" si="4">A12-A11</f>
        <v>7</v>
      </c>
      <c r="F12" s="1">
        <f t="shared" si="3"/>
        <v>9784.2857142857138</v>
      </c>
      <c r="G12"/>
      <c r="H12"/>
      <c r="I12"/>
      <c r="J12"/>
      <c r="K12"/>
    </row>
    <row r="13" spans="1:12" s="2" customFormat="1" x14ac:dyDescent="0.35">
      <c r="A13" s="2">
        <f>'Data Summary'!A10</f>
        <v>44376</v>
      </c>
      <c r="B13" s="1">
        <f t="shared" si="1"/>
        <v>6049290</v>
      </c>
      <c r="C13" s="1">
        <f>'Data Summary'!H10</f>
        <v>6124140</v>
      </c>
      <c r="D13" s="1">
        <f t="shared" si="2"/>
        <v>74850</v>
      </c>
      <c r="E13" s="1">
        <f t="shared" si="4"/>
        <v>7</v>
      </c>
      <c r="F13" s="1">
        <f t="shared" si="3"/>
        <v>10692.857142857143</v>
      </c>
      <c r="H13"/>
    </row>
    <row r="14" spans="1:12" s="2" customFormat="1" x14ac:dyDescent="0.35">
      <c r="A14" s="2">
        <f>'Data Summary'!A11</f>
        <v>44383</v>
      </c>
      <c r="B14" s="1">
        <f t="shared" si="1"/>
        <v>6124140</v>
      </c>
      <c r="C14" s="1">
        <f>'Data Summary'!H11</f>
        <v>6207880</v>
      </c>
      <c r="D14" s="1">
        <f t="shared" si="2"/>
        <v>83740</v>
      </c>
      <c r="E14" s="1">
        <f t="shared" si="4"/>
        <v>7</v>
      </c>
      <c r="F14" s="1">
        <f t="shared" si="3"/>
        <v>11962.857142857143</v>
      </c>
      <c r="H14"/>
    </row>
    <row r="15" spans="1:12" s="2" customFormat="1" x14ac:dyDescent="0.35">
      <c r="A15" s="2">
        <f>'Data Summary'!A12</f>
        <v>44390</v>
      </c>
      <c r="B15" s="1">
        <f t="shared" si="1"/>
        <v>6207880</v>
      </c>
      <c r="C15" s="1">
        <f>'Data Summary'!H12</f>
        <v>6294670</v>
      </c>
      <c r="D15" s="1">
        <f t="shared" si="2"/>
        <v>86790</v>
      </c>
      <c r="E15" s="1">
        <f t="shared" si="4"/>
        <v>7</v>
      </c>
      <c r="F15" s="1">
        <f t="shared" si="3"/>
        <v>12398.571428571429</v>
      </c>
      <c r="H15"/>
    </row>
    <row r="16" spans="1:12" s="2" customFormat="1" x14ac:dyDescent="0.35">
      <c r="A16" s="2">
        <f>'Data Summary'!A13</f>
        <v>44397</v>
      </c>
      <c r="B16" s="1">
        <f t="shared" si="1"/>
        <v>6294670</v>
      </c>
      <c r="C16" s="1">
        <f>'Data Summary'!H13</f>
        <v>6339770</v>
      </c>
      <c r="D16" s="1">
        <f t="shared" si="2"/>
        <v>45100</v>
      </c>
      <c r="E16" s="1">
        <f t="shared" si="4"/>
        <v>7</v>
      </c>
      <c r="F16" s="1">
        <f t="shared" si="3"/>
        <v>6442.8571428571431</v>
      </c>
      <c r="H16"/>
    </row>
    <row r="17" spans="1:26" s="2" customFormat="1" x14ac:dyDescent="0.35">
      <c r="A17" s="2">
        <f>'Data Summary'!A14</f>
        <v>44404</v>
      </c>
      <c r="B17" s="1">
        <f t="shared" si="1"/>
        <v>6339770</v>
      </c>
      <c r="C17" s="1">
        <f>'Data Summary'!H14</f>
        <v>6363210</v>
      </c>
      <c r="D17" s="1">
        <f t="shared" si="2"/>
        <v>23440</v>
      </c>
      <c r="E17" s="1">
        <f t="shared" si="4"/>
        <v>7</v>
      </c>
      <c r="F17" s="1">
        <f t="shared" si="3"/>
        <v>3348.5714285714284</v>
      </c>
      <c r="H17"/>
    </row>
    <row r="18" spans="1:26" x14ac:dyDescent="0.35">
      <c r="A18" s="2">
        <f>'Data Summary'!A15</f>
        <v>44411</v>
      </c>
      <c r="B18" s="1">
        <f t="shared" si="1"/>
        <v>6363210</v>
      </c>
      <c r="C18" s="1">
        <f>'Data Summary'!H15</f>
        <v>6366570</v>
      </c>
      <c r="D18" s="1">
        <f t="shared" si="2"/>
        <v>3360</v>
      </c>
      <c r="E18" s="1">
        <f t="shared" si="4"/>
        <v>7</v>
      </c>
      <c r="F18" s="1">
        <f t="shared" si="3"/>
        <v>480</v>
      </c>
      <c r="G18" s="2"/>
      <c r="I18" s="2"/>
      <c r="J18" s="2"/>
      <c r="K18" s="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5">
      <c r="A19" s="2">
        <f>'Data Summary'!A16</f>
        <v>44418</v>
      </c>
      <c r="B19" s="1">
        <f t="shared" si="1"/>
        <v>6366570</v>
      </c>
      <c r="C19" s="1">
        <f>'Data Summary'!H16</f>
        <v>6407550</v>
      </c>
      <c r="D19" s="1">
        <f t="shared" si="2"/>
        <v>40980</v>
      </c>
      <c r="E19" s="1">
        <f t="shared" si="4"/>
        <v>7</v>
      </c>
      <c r="F19" s="1">
        <f t="shared" si="3"/>
        <v>5854.2857142857147</v>
      </c>
      <c r="K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35">
      <c r="A20" s="2">
        <f>'Data Summary'!A17</f>
        <v>44425</v>
      </c>
      <c r="B20" s="1">
        <f t="shared" si="1"/>
        <v>6407550</v>
      </c>
      <c r="C20" s="1">
        <f>'Data Summary'!H17</f>
        <v>6462010</v>
      </c>
      <c r="D20" s="1">
        <f t="shared" si="2"/>
        <v>54460</v>
      </c>
      <c r="E20" s="1">
        <f t="shared" si="4"/>
        <v>7</v>
      </c>
      <c r="F20" s="1">
        <f t="shared" si="3"/>
        <v>7780</v>
      </c>
      <c r="G20" s="1"/>
      <c r="H20" s="1"/>
      <c r="I20" s="1"/>
      <c r="J20" s="1"/>
      <c r="K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35">
      <c r="A21" s="2">
        <f>'Data Summary'!A18</f>
        <v>44432</v>
      </c>
      <c r="B21" s="1">
        <f t="shared" ref="B21:B22" si="5">C20</f>
        <v>6462010</v>
      </c>
      <c r="C21" s="1">
        <f>'Data Summary'!H18</f>
        <v>6504130</v>
      </c>
      <c r="D21" s="1">
        <f t="shared" ref="D21:D22" si="6">IF(C21-B21&gt;0,C21-B21,0)</f>
        <v>42120</v>
      </c>
      <c r="E21" s="1">
        <f t="shared" ref="E21:E22" si="7">A21-A20</f>
        <v>7</v>
      </c>
      <c r="F21" s="1">
        <f t="shared" ref="F21:F22" si="8">D21/E21</f>
        <v>6017.1428571428569</v>
      </c>
      <c r="G21" s="1"/>
      <c r="H21" s="1"/>
      <c r="I21" s="1"/>
      <c r="J21" s="1"/>
      <c r="K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5">
      <c r="A22" s="2">
        <f>'Data Summary'!A19</f>
        <v>44439</v>
      </c>
      <c r="B22" s="1">
        <f t="shared" si="5"/>
        <v>6504130</v>
      </c>
      <c r="C22" s="1">
        <f>'Data Summary'!H19</f>
        <v>6535850</v>
      </c>
      <c r="D22" s="1">
        <f t="shared" si="6"/>
        <v>31720</v>
      </c>
      <c r="E22" s="1">
        <f t="shared" si="7"/>
        <v>7</v>
      </c>
      <c r="F22" s="1">
        <f t="shared" si="8"/>
        <v>4531.4285714285716</v>
      </c>
      <c r="G22" s="1"/>
      <c r="H22" s="1"/>
      <c r="I22" s="1"/>
      <c r="J22" s="1"/>
      <c r="K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6" customHeight="1" x14ac:dyDescent="0.35">
      <c r="A23" s="2">
        <f>'Data Summary'!A20</f>
        <v>44446</v>
      </c>
      <c r="B23" s="1">
        <f t="shared" ref="B23:B39" si="9">C22</f>
        <v>6535850</v>
      </c>
      <c r="C23" s="1">
        <f>'Data Summary'!H20</f>
        <v>6555960</v>
      </c>
      <c r="D23" s="1">
        <f t="shared" ref="D23:D39" si="10">IF(C23-B23&gt;0,C23-B23,0)</f>
        <v>20110</v>
      </c>
      <c r="E23" s="1">
        <f t="shared" ref="E23:E39" si="11">A23-A22</f>
        <v>7</v>
      </c>
      <c r="F23" s="1">
        <f t="shared" ref="F23:F39" si="12">D23/E23</f>
        <v>2872.8571428571427</v>
      </c>
      <c r="I23" s="1"/>
      <c r="J23" s="1"/>
      <c r="K23" s="1"/>
      <c r="L23" t="s">
        <v>11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35">
      <c r="A24" s="2">
        <f>'Data Summary'!A21</f>
        <v>44453</v>
      </c>
      <c r="B24" s="1">
        <f t="shared" si="9"/>
        <v>6555960</v>
      </c>
      <c r="C24" s="1">
        <f>'Data Summary'!H21</f>
        <v>6582100</v>
      </c>
      <c r="D24" s="1">
        <f t="shared" si="10"/>
        <v>26140</v>
      </c>
      <c r="E24" s="1">
        <f t="shared" si="11"/>
        <v>7</v>
      </c>
      <c r="F24" s="1">
        <f t="shared" si="12"/>
        <v>3734.2857142857142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35">
      <c r="A25" s="2">
        <f>'Data Summary'!A22</f>
        <v>44460</v>
      </c>
      <c r="B25" s="1">
        <f t="shared" si="9"/>
        <v>6582100</v>
      </c>
      <c r="C25" s="1">
        <f>'Data Summary'!H22</f>
        <v>6561040</v>
      </c>
      <c r="D25" s="1">
        <f t="shared" si="10"/>
        <v>0</v>
      </c>
      <c r="E25" s="1">
        <f t="shared" si="11"/>
        <v>7</v>
      </c>
      <c r="F25" s="1">
        <f t="shared" si="12"/>
        <v>0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35">
      <c r="A26" s="2">
        <f>'Data Summary'!A23</f>
        <v>44466</v>
      </c>
      <c r="B26" s="1">
        <f t="shared" si="9"/>
        <v>6561040</v>
      </c>
      <c r="C26" s="1">
        <f>'Data Summary'!H23</f>
        <v>6516870</v>
      </c>
      <c r="D26" s="1">
        <f t="shared" si="10"/>
        <v>0</v>
      </c>
      <c r="E26" s="1">
        <f t="shared" si="11"/>
        <v>6</v>
      </c>
      <c r="F26" s="1">
        <f t="shared" si="12"/>
        <v>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5">
      <c r="A27" s="2">
        <f>'Data Summary'!A24</f>
        <v>44474</v>
      </c>
      <c r="B27" s="1">
        <f t="shared" si="9"/>
        <v>6516870</v>
      </c>
      <c r="C27" s="1">
        <f>'Data Summary'!H24</f>
        <v>6516870</v>
      </c>
      <c r="D27" s="1">
        <f t="shared" si="10"/>
        <v>0</v>
      </c>
      <c r="E27" s="1">
        <f t="shared" si="11"/>
        <v>8</v>
      </c>
      <c r="F27" s="1">
        <f t="shared" si="12"/>
        <v>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35">
      <c r="A28" s="2">
        <f>'Data Summary'!A25</f>
        <v>44481</v>
      </c>
      <c r="B28" s="1">
        <f t="shared" si="9"/>
        <v>6516870</v>
      </c>
      <c r="C28" s="1">
        <f>'Data Summary'!H25</f>
        <v>6516020</v>
      </c>
      <c r="D28" s="1">
        <f t="shared" si="10"/>
        <v>0</v>
      </c>
      <c r="E28" s="1">
        <f t="shared" si="11"/>
        <v>7</v>
      </c>
      <c r="F28" s="1">
        <f t="shared" si="12"/>
        <v>0</v>
      </c>
      <c r="H28" t="s">
        <v>74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35">
      <c r="A29" s="2">
        <f>'Data Summary'!A26</f>
        <v>44488</v>
      </c>
      <c r="B29" s="1">
        <f t="shared" si="9"/>
        <v>6516020</v>
      </c>
      <c r="C29" s="1">
        <f>'Data Summary'!H26</f>
        <v>6608030</v>
      </c>
      <c r="D29" s="1">
        <f t="shared" si="10"/>
        <v>92010</v>
      </c>
      <c r="E29" s="1">
        <f t="shared" si="11"/>
        <v>7</v>
      </c>
      <c r="F29" s="1">
        <f t="shared" si="12"/>
        <v>13144.285714285714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35">
      <c r="A30" s="2">
        <f>'Data Summary'!A27</f>
        <v>44495</v>
      </c>
      <c r="B30" s="1">
        <f t="shared" si="9"/>
        <v>6608030</v>
      </c>
      <c r="C30" s="1">
        <f>'Data Summary'!H27</f>
        <v>6700770</v>
      </c>
      <c r="D30" s="1">
        <f t="shared" si="10"/>
        <v>92740</v>
      </c>
      <c r="E30" s="1">
        <f t="shared" si="11"/>
        <v>7</v>
      </c>
      <c r="F30" s="1">
        <f t="shared" si="12"/>
        <v>13248.571428571429</v>
      </c>
    </row>
    <row r="31" spans="1:26" x14ac:dyDescent="0.35">
      <c r="A31" s="2">
        <f>'Data Summary'!A28</f>
        <v>44502</v>
      </c>
      <c r="B31" s="1">
        <f t="shared" si="9"/>
        <v>6700770</v>
      </c>
      <c r="C31" s="1">
        <f>'Data Summary'!H28</f>
        <v>6794440</v>
      </c>
      <c r="D31" s="1">
        <f t="shared" si="10"/>
        <v>93670</v>
      </c>
      <c r="E31" s="1">
        <f t="shared" si="11"/>
        <v>7</v>
      </c>
      <c r="F31" s="1">
        <f t="shared" si="12"/>
        <v>13381.428571428571</v>
      </c>
    </row>
    <row r="32" spans="1:26" x14ac:dyDescent="0.35">
      <c r="A32" s="2">
        <f>'Data Summary'!A29</f>
        <v>44509</v>
      </c>
      <c r="B32" s="1">
        <f t="shared" si="9"/>
        <v>6794440</v>
      </c>
      <c r="C32" s="1">
        <f>'Data Summary'!H29</f>
        <v>6887170</v>
      </c>
      <c r="D32" s="1">
        <f t="shared" si="10"/>
        <v>92730</v>
      </c>
      <c r="E32" s="1">
        <f t="shared" si="11"/>
        <v>7</v>
      </c>
      <c r="F32" s="1">
        <f t="shared" si="12"/>
        <v>13247.142857142857</v>
      </c>
    </row>
    <row r="33" spans="1:6" x14ac:dyDescent="0.35">
      <c r="A33" s="2">
        <f>'Data Summary'!A30</f>
        <v>44516</v>
      </c>
      <c r="B33" s="1">
        <f t="shared" si="9"/>
        <v>6887170</v>
      </c>
      <c r="C33" s="1">
        <f>'Data Summary'!H30</f>
        <v>6978930</v>
      </c>
      <c r="D33" s="1">
        <f t="shared" si="10"/>
        <v>91760</v>
      </c>
      <c r="E33" s="1">
        <f t="shared" si="11"/>
        <v>7</v>
      </c>
      <c r="F33" s="1">
        <f t="shared" si="12"/>
        <v>13108.571428571429</v>
      </c>
    </row>
    <row r="34" spans="1:6" x14ac:dyDescent="0.35">
      <c r="A34" s="2">
        <f>'Data Summary'!A31</f>
        <v>44523</v>
      </c>
      <c r="B34" s="1">
        <f t="shared" si="9"/>
        <v>6978930</v>
      </c>
      <c r="C34" s="1">
        <f>'Data Summary'!H31</f>
        <v>7069770</v>
      </c>
      <c r="D34" s="1">
        <f t="shared" si="10"/>
        <v>90840</v>
      </c>
      <c r="E34" s="1">
        <f t="shared" si="11"/>
        <v>7</v>
      </c>
      <c r="F34" s="1">
        <f t="shared" si="12"/>
        <v>12977.142857142857</v>
      </c>
    </row>
    <row r="35" spans="1:6" x14ac:dyDescent="0.35">
      <c r="A35" s="2">
        <f>'Data Summary'!A32</f>
        <v>44530</v>
      </c>
      <c r="B35" s="1">
        <f t="shared" si="9"/>
        <v>7069770</v>
      </c>
      <c r="C35" s="1">
        <f>'Data Summary'!H32</f>
        <v>7148040</v>
      </c>
      <c r="D35" s="1">
        <f t="shared" si="10"/>
        <v>78270</v>
      </c>
      <c r="E35" s="1">
        <f t="shared" si="11"/>
        <v>7</v>
      </c>
      <c r="F35" s="1">
        <f t="shared" si="12"/>
        <v>11181.428571428571</v>
      </c>
    </row>
    <row r="36" spans="1:6" x14ac:dyDescent="0.35">
      <c r="A36" s="2">
        <f>'Data Summary'!A33</f>
        <v>44537</v>
      </c>
      <c r="B36" s="1">
        <f t="shared" si="9"/>
        <v>7148040</v>
      </c>
      <c r="C36" s="1">
        <f>'Data Summary'!H33</f>
        <v>891740</v>
      </c>
      <c r="D36" s="1">
        <f t="shared" si="10"/>
        <v>0</v>
      </c>
      <c r="E36" s="1">
        <f t="shared" si="11"/>
        <v>7</v>
      </c>
      <c r="F36" s="1">
        <f t="shared" si="12"/>
        <v>0</v>
      </c>
    </row>
    <row r="37" spans="1:6" x14ac:dyDescent="0.35">
      <c r="A37" s="2">
        <f>'Data Summary'!A34</f>
        <v>44544</v>
      </c>
      <c r="B37" s="1">
        <f t="shared" si="9"/>
        <v>891740</v>
      </c>
      <c r="C37" s="1">
        <f>'Data Summary'!H34</f>
        <v>1024359</v>
      </c>
      <c r="D37" s="1">
        <f t="shared" si="10"/>
        <v>132619</v>
      </c>
      <c r="E37" s="1">
        <f t="shared" si="11"/>
        <v>7</v>
      </c>
      <c r="F37" s="1">
        <f t="shared" si="12"/>
        <v>18945.571428571428</v>
      </c>
    </row>
    <row r="38" spans="1:6" x14ac:dyDescent="0.35">
      <c r="A38" s="2">
        <f>'Data Summary'!A35</f>
        <v>44551</v>
      </c>
      <c r="B38" s="1">
        <f t="shared" si="9"/>
        <v>1024359</v>
      </c>
      <c r="C38" s="1">
        <f>'Data Summary'!H35</f>
        <v>1034929</v>
      </c>
      <c r="D38" s="1">
        <f t="shared" si="10"/>
        <v>10570</v>
      </c>
      <c r="E38" s="1">
        <f t="shared" si="11"/>
        <v>7</v>
      </c>
      <c r="F38" s="1">
        <f t="shared" si="12"/>
        <v>1510</v>
      </c>
    </row>
    <row r="39" spans="1:6" x14ac:dyDescent="0.35">
      <c r="A39" s="2">
        <f>'Data Summary'!A36</f>
        <v>44565</v>
      </c>
      <c r="B39" s="1">
        <f t="shared" si="9"/>
        <v>1034929</v>
      </c>
      <c r="C39" s="1">
        <f>'Data Summary'!H36</f>
        <v>1059843</v>
      </c>
      <c r="D39" s="1">
        <f t="shared" si="10"/>
        <v>24914</v>
      </c>
      <c r="E39" s="1">
        <f t="shared" si="11"/>
        <v>14</v>
      </c>
      <c r="F39" s="1">
        <f t="shared" si="12"/>
        <v>1779.5714285714287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2DDC8-67BE-4EC9-B71E-F2879743701F}">
  <dimension ref="A1:Z39"/>
  <sheetViews>
    <sheetView topLeftCell="A8" zoomScale="70" zoomScaleNormal="70" workbookViewId="0">
      <selection activeCell="A22" sqref="A22:F39"/>
    </sheetView>
  </sheetViews>
  <sheetFormatPr defaultRowHeight="14.5" x14ac:dyDescent="0.35"/>
  <cols>
    <col min="1" max="1" width="15.6328125" customWidth="1"/>
    <col min="2" max="2" width="13.90625" customWidth="1"/>
    <col min="3" max="3" width="12.54296875" customWidth="1"/>
    <col min="4" max="4" width="10" customWidth="1"/>
    <col min="5" max="5" width="5.7265625" customWidth="1"/>
    <col min="6" max="6" width="10.1796875" customWidth="1"/>
    <col min="7" max="7" width="4.81640625" customWidth="1"/>
    <col min="8" max="8" width="32.81640625" customWidth="1"/>
    <col min="9" max="11" width="15.6328125" customWidth="1"/>
  </cols>
  <sheetData>
    <row r="1" spans="1:12" x14ac:dyDescent="0.35">
      <c r="A1" t="s">
        <v>23</v>
      </c>
      <c r="B1" t="s">
        <v>50</v>
      </c>
      <c r="L1">
        <v>1</v>
      </c>
    </row>
    <row r="2" spans="1:12" x14ac:dyDescent="0.35">
      <c r="A2" t="s">
        <v>4</v>
      </c>
      <c r="B2" t="s">
        <v>32</v>
      </c>
    </row>
    <row r="3" spans="1:12" x14ac:dyDescent="0.35">
      <c r="A3" t="s">
        <v>6</v>
      </c>
      <c r="B3" t="s">
        <v>7</v>
      </c>
    </row>
    <row r="4" spans="1:12" x14ac:dyDescent="0.35">
      <c r="A4" t="s">
        <v>8</v>
      </c>
      <c r="B4" t="s">
        <v>49</v>
      </c>
    </row>
    <row r="5" spans="1:12" x14ac:dyDescent="0.35">
      <c r="B5" t="s">
        <v>14</v>
      </c>
    </row>
    <row r="6" spans="1:12" x14ac:dyDescent="0.35">
      <c r="A6" s="2" t="s">
        <v>2</v>
      </c>
      <c r="B6" t="s">
        <v>12</v>
      </c>
      <c r="C6" t="s">
        <v>13</v>
      </c>
      <c r="D6" t="s">
        <v>9</v>
      </c>
      <c r="E6" t="s">
        <v>1</v>
      </c>
      <c r="F6" t="s">
        <v>10</v>
      </c>
      <c r="H6" t="s">
        <v>0</v>
      </c>
    </row>
    <row r="7" spans="1:12" x14ac:dyDescent="0.35">
      <c r="A7" s="2">
        <f>'Data Summary'!A4</f>
        <v>44327</v>
      </c>
      <c r="B7" s="1"/>
      <c r="C7" s="1">
        <f>'Data Summary'!I4</f>
        <v>9533520</v>
      </c>
      <c r="D7" s="1"/>
      <c r="E7" s="1"/>
      <c r="F7" s="1"/>
    </row>
    <row r="8" spans="1:12" x14ac:dyDescent="0.35">
      <c r="A8" s="2">
        <f>'Data Summary'!A5</f>
        <v>44341</v>
      </c>
      <c r="B8" s="1">
        <f>C7</f>
        <v>9533520</v>
      </c>
      <c r="C8" s="1">
        <f>'Data Summary'!I5</f>
        <v>9693240</v>
      </c>
      <c r="D8" s="1">
        <f>IF(C8-B8&gt;0,C8-B8,0)</f>
        <v>159720</v>
      </c>
      <c r="E8" s="1">
        <f t="shared" ref="E8:E11" si="0">A8-A7</f>
        <v>14</v>
      </c>
      <c r="F8" s="1">
        <f>D8/E8</f>
        <v>11408.571428571429</v>
      </c>
    </row>
    <row r="9" spans="1:12" x14ac:dyDescent="0.35">
      <c r="A9" s="2">
        <f>'Data Summary'!A6</f>
        <v>44348</v>
      </c>
      <c r="B9" s="1">
        <f t="shared" ref="B9:B20" si="1">C8</f>
        <v>9693240</v>
      </c>
      <c r="C9" s="1">
        <f>'Data Summary'!I6</f>
        <v>9771330</v>
      </c>
      <c r="D9" s="1">
        <f t="shared" ref="D9:D20" si="2">IF(C9-B9&gt;0,C9-B9,0)</f>
        <v>78090</v>
      </c>
      <c r="E9" s="1">
        <f t="shared" si="0"/>
        <v>7</v>
      </c>
      <c r="F9" s="1">
        <f t="shared" ref="F9:F20" si="3">D9/E9</f>
        <v>11155.714285714286</v>
      </c>
    </row>
    <row r="10" spans="1:12" x14ac:dyDescent="0.35">
      <c r="A10" s="2">
        <f>'Data Summary'!A7</f>
        <v>44355</v>
      </c>
      <c r="B10" s="1">
        <f t="shared" si="1"/>
        <v>9771330</v>
      </c>
      <c r="C10" s="1">
        <f>'Data Summary'!I7</f>
        <v>9849900</v>
      </c>
      <c r="D10" s="1">
        <f t="shared" si="2"/>
        <v>78570</v>
      </c>
      <c r="E10" s="1">
        <f t="shared" si="0"/>
        <v>7</v>
      </c>
      <c r="F10" s="1">
        <f t="shared" si="3"/>
        <v>11224.285714285714</v>
      </c>
    </row>
    <row r="11" spans="1:12" x14ac:dyDescent="0.35">
      <c r="A11" s="2">
        <f>'Data Summary'!A8</f>
        <v>44362</v>
      </c>
      <c r="B11" s="1">
        <f t="shared" si="1"/>
        <v>9849900</v>
      </c>
      <c r="C11" s="1">
        <f>'Data Summary'!I8</f>
        <v>9928980</v>
      </c>
      <c r="D11" s="1">
        <f t="shared" si="2"/>
        <v>79080</v>
      </c>
      <c r="E11" s="1">
        <f t="shared" si="0"/>
        <v>7</v>
      </c>
      <c r="F11" s="1">
        <f t="shared" si="3"/>
        <v>11297.142857142857</v>
      </c>
    </row>
    <row r="12" spans="1:12" s="2" customFormat="1" x14ac:dyDescent="0.35">
      <c r="A12" s="2">
        <f>'Data Summary'!A9</f>
        <v>44369</v>
      </c>
      <c r="B12" s="1">
        <f t="shared" si="1"/>
        <v>9928980</v>
      </c>
      <c r="C12" s="1">
        <f>'Data Summary'!I9</f>
        <v>10007370</v>
      </c>
      <c r="D12" s="1">
        <f t="shared" si="2"/>
        <v>78390</v>
      </c>
      <c r="E12" s="1">
        <f t="shared" ref="E12:E18" si="4">A12-A11</f>
        <v>7</v>
      </c>
      <c r="F12" s="1">
        <f t="shared" si="3"/>
        <v>11198.571428571429</v>
      </c>
      <c r="G12"/>
      <c r="H12"/>
      <c r="I12"/>
      <c r="J12"/>
      <c r="K12"/>
    </row>
    <row r="13" spans="1:12" s="2" customFormat="1" x14ac:dyDescent="0.35">
      <c r="A13" s="2">
        <f>'Data Summary'!A10</f>
        <v>44376</v>
      </c>
      <c r="B13" s="1">
        <f t="shared" si="1"/>
        <v>10007370</v>
      </c>
      <c r="C13" s="1">
        <f>'Data Summary'!I10</f>
        <v>10085260</v>
      </c>
      <c r="D13" s="1">
        <f t="shared" si="2"/>
        <v>77890</v>
      </c>
      <c r="E13" s="1">
        <f t="shared" si="4"/>
        <v>7</v>
      </c>
      <c r="F13" s="1">
        <f t="shared" si="3"/>
        <v>11127.142857142857</v>
      </c>
      <c r="H13"/>
    </row>
    <row r="14" spans="1:12" s="2" customFormat="1" x14ac:dyDescent="0.35">
      <c r="A14" s="2">
        <f>'Data Summary'!A11</f>
        <v>44383</v>
      </c>
      <c r="B14" s="1">
        <f t="shared" si="1"/>
        <v>10085260</v>
      </c>
      <c r="C14" s="1">
        <f>'Data Summary'!I11</f>
        <v>10162060</v>
      </c>
      <c r="D14" s="1">
        <f t="shared" si="2"/>
        <v>76800</v>
      </c>
      <c r="E14" s="1">
        <f t="shared" si="4"/>
        <v>7</v>
      </c>
      <c r="F14" s="1">
        <f t="shared" si="3"/>
        <v>10971.428571428571</v>
      </c>
      <c r="H14"/>
    </row>
    <row r="15" spans="1:12" s="2" customFormat="1" x14ac:dyDescent="0.35">
      <c r="A15" s="2">
        <f>'Data Summary'!A12</f>
        <v>44390</v>
      </c>
      <c r="B15" s="1">
        <f t="shared" si="1"/>
        <v>10162060</v>
      </c>
      <c r="C15" s="1">
        <f>'Data Summary'!I12</f>
        <v>10238170</v>
      </c>
      <c r="D15" s="1">
        <f t="shared" si="2"/>
        <v>76110</v>
      </c>
      <c r="E15" s="1">
        <f t="shared" si="4"/>
        <v>7</v>
      </c>
      <c r="F15" s="1">
        <f t="shared" si="3"/>
        <v>10872.857142857143</v>
      </c>
      <c r="H15"/>
    </row>
    <row r="16" spans="1:12" s="2" customFormat="1" x14ac:dyDescent="0.35">
      <c r="A16" s="2">
        <f>'Data Summary'!A13</f>
        <v>44397</v>
      </c>
      <c r="B16" s="1">
        <f t="shared" si="1"/>
        <v>10238170</v>
      </c>
      <c r="C16" s="1">
        <f>'Data Summary'!I13</f>
        <v>10310980</v>
      </c>
      <c r="D16" s="1">
        <f t="shared" si="2"/>
        <v>72810</v>
      </c>
      <c r="E16" s="1">
        <f t="shared" si="4"/>
        <v>7</v>
      </c>
      <c r="F16" s="1">
        <f t="shared" si="3"/>
        <v>10401.428571428571</v>
      </c>
      <c r="H16"/>
    </row>
    <row r="17" spans="1:26" s="2" customFormat="1" x14ac:dyDescent="0.35">
      <c r="A17" s="2">
        <f>'Data Summary'!A14</f>
        <v>44404</v>
      </c>
      <c r="B17" s="1">
        <f t="shared" si="1"/>
        <v>10310980</v>
      </c>
      <c r="C17" s="1">
        <f>'Data Summary'!I14</f>
        <v>10377780</v>
      </c>
      <c r="D17" s="1">
        <f t="shared" si="2"/>
        <v>66800</v>
      </c>
      <c r="E17" s="1">
        <f t="shared" si="4"/>
        <v>7</v>
      </c>
      <c r="F17" s="1">
        <f t="shared" si="3"/>
        <v>9542.8571428571431</v>
      </c>
      <c r="H17"/>
    </row>
    <row r="18" spans="1:26" x14ac:dyDescent="0.35">
      <c r="A18" s="2">
        <f>'Data Summary'!A15</f>
        <v>44411</v>
      </c>
      <c r="B18" s="1">
        <f t="shared" si="1"/>
        <v>10377780</v>
      </c>
      <c r="C18" s="1">
        <f>'Data Summary'!I15</f>
        <v>10456350</v>
      </c>
      <c r="D18" s="1">
        <f t="shared" si="2"/>
        <v>78570</v>
      </c>
      <c r="E18" s="1">
        <f t="shared" si="4"/>
        <v>7</v>
      </c>
      <c r="F18" s="1">
        <f t="shared" si="3"/>
        <v>11224.285714285714</v>
      </c>
      <c r="G18" s="2"/>
      <c r="I18" s="2"/>
      <c r="J18" s="2"/>
      <c r="K18" s="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5">
      <c r="A19" s="2">
        <f>'Data Summary'!A16</f>
        <v>44418</v>
      </c>
      <c r="B19" s="1">
        <f>C19</f>
        <v>6098590</v>
      </c>
      <c r="C19" s="1">
        <f>'Data Summary'!I16</f>
        <v>6098590</v>
      </c>
      <c r="D19" s="1">
        <f t="shared" si="2"/>
        <v>0</v>
      </c>
      <c r="E19" s="1">
        <f t="shared" ref="E19:E20" si="5">A19-A18</f>
        <v>7</v>
      </c>
      <c r="F19" s="1">
        <f t="shared" si="3"/>
        <v>0</v>
      </c>
      <c r="H19" t="s">
        <v>22</v>
      </c>
      <c r="K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35">
      <c r="A20" s="2">
        <f>'Data Summary'!A17</f>
        <v>44425</v>
      </c>
      <c r="B20" s="1">
        <f t="shared" si="1"/>
        <v>6098590</v>
      </c>
      <c r="C20" s="1">
        <f>'Data Summary'!I17</f>
        <v>6155050</v>
      </c>
      <c r="D20" s="1">
        <f t="shared" si="2"/>
        <v>56460</v>
      </c>
      <c r="E20" s="1">
        <f t="shared" si="5"/>
        <v>7</v>
      </c>
      <c r="F20" s="1">
        <f t="shared" si="3"/>
        <v>8065.7142857142853</v>
      </c>
      <c r="G20" s="1"/>
      <c r="H20" s="1"/>
      <c r="I20" s="1"/>
      <c r="J20" s="1"/>
      <c r="K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35">
      <c r="A21" s="2">
        <f>'Data Summary'!A18</f>
        <v>44432</v>
      </c>
      <c r="B21" s="1">
        <f t="shared" ref="B21:B22" si="6">C20</f>
        <v>6155050</v>
      </c>
      <c r="C21" s="1">
        <f>'Data Summary'!I18</f>
        <v>6259540</v>
      </c>
      <c r="D21" s="1">
        <f t="shared" ref="D21:D22" si="7">IF(C21-B21&gt;0,C21-B21,0)</f>
        <v>104490</v>
      </c>
      <c r="E21" s="1">
        <f t="shared" ref="E21:E22" si="8">A21-A20</f>
        <v>7</v>
      </c>
      <c r="F21" s="1">
        <f t="shared" ref="F21:F22" si="9">D21/E21</f>
        <v>14927.142857142857</v>
      </c>
      <c r="G21" s="1"/>
      <c r="H21" s="1"/>
      <c r="I21" s="1"/>
      <c r="J21" s="1"/>
      <c r="K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5">
      <c r="A22" s="2">
        <f>'Data Summary'!A19</f>
        <v>44439</v>
      </c>
      <c r="B22" s="1">
        <f t="shared" si="6"/>
        <v>6259540</v>
      </c>
      <c r="C22" s="1">
        <f>'Data Summary'!I19</f>
        <v>6360140</v>
      </c>
      <c r="D22" s="1">
        <f t="shared" si="7"/>
        <v>100600</v>
      </c>
      <c r="E22" s="1">
        <f t="shared" si="8"/>
        <v>7</v>
      </c>
      <c r="F22" s="1">
        <f t="shared" si="9"/>
        <v>14371.428571428571</v>
      </c>
      <c r="G22" s="1"/>
      <c r="H22" s="1"/>
      <c r="I22" s="1"/>
      <c r="J22" s="1"/>
      <c r="K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5" customHeight="1" x14ac:dyDescent="0.35">
      <c r="A23" s="2">
        <f>'Data Summary'!A20</f>
        <v>44446</v>
      </c>
      <c r="B23" s="1">
        <f t="shared" ref="B23:B39" si="10">C22</f>
        <v>6360140</v>
      </c>
      <c r="C23" s="1">
        <f>'Data Summary'!I20</f>
        <v>6461940</v>
      </c>
      <c r="D23" s="1">
        <f t="shared" ref="D23:D39" si="11">IF(C23-B23&gt;0,C23-B23,0)</f>
        <v>101800</v>
      </c>
      <c r="E23" s="1">
        <f t="shared" ref="E23:E39" si="12">A23-A22</f>
        <v>7</v>
      </c>
      <c r="F23" s="1">
        <f t="shared" ref="F23:F39" si="13">D23/E23</f>
        <v>14542.857142857143</v>
      </c>
      <c r="I23" s="1"/>
      <c r="J23" s="1"/>
      <c r="K23" s="1"/>
      <c r="L23" t="s">
        <v>11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35">
      <c r="A24" s="2">
        <f>'Data Summary'!A21</f>
        <v>44453</v>
      </c>
      <c r="B24" s="1">
        <f t="shared" si="10"/>
        <v>6461940</v>
      </c>
      <c r="C24" s="1">
        <f>'Data Summary'!I21</f>
        <v>6584210</v>
      </c>
      <c r="D24" s="1">
        <f t="shared" si="11"/>
        <v>122270</v>
      </c>
      <c r="E24" s="1">
        <f t="shared" si="12"/>
        <v>7</v>
      </c>
      <c r="F24" s="1">
        <f t="shared" si="13"/>
        <v>17467.142857142859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35">
      <c r="A25" s="2">
        <f>'Data Summary'!A22</f>
        <v>44460</v>
      </c>
      <c r="B25" s="1">
        <f t="shared" si="10"/>
        <v>6584210</v>
      </c>
      <c r="C25" s="1">
        <f>'Data Summary'!I22</f>
        <v>6615950</v>
      </c>
      <c r="D25" s="1">
        <f t="shared" si="11"/>
        <v>31740</v>
      </c>
      <c r="E25" s="1">
        <f t="shared" si="12"/>
        <v>7</v>
      </c>
      <c r="F25" s="1">
        <f t="shared" si="13"/>
        <v>4534.2857142857147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35">
      <c r="A26" s="2">
        <f>'Data Summary'!A23</f>
        <v>44466</v>
      </c>
      <c r="B26" s="1">
        <f t="shared" si="10"/>
        <v>6615950</v>
      </c>
      <c r="C26" s="1">
        <f>'Data Summary'!I23</f>
        <v>6676080</v>
      </c>
      <c r="D26" s="1">
        <f t="shared" si="11"/>
        <v>60130</v>
      </c>
      <c r="E26" s="1">
        <f t="shared" si="12"/>
        <v>6</v>
      </c>
      <c r="F26" s="1">
        <f t="shared" si="13"/>
        <v>10021.666666666666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5">
      <c r="A27" s="2">
        <f>'Data Summary'!A24</f>
        <v>44474</v>
      </c>
      <c r="B27" s="1">
        <f t="shared" si="10"/>
        <v>6676080</v>
      </c>
      <c r="C27" s="1">
        <f>'Data Summary'!I24</f>
        <v>6744560</v>
      </c>
      <c r="D27" s="1">
        <f t="shared" si="11"/>
        <v>68480</v>
      </c>
      <c r="E27" s="1">
        <f t="shared" si="12"/>
        <v>8</v>
      </c>
      <c r="F27" s="1">
        <f t="shared" si="13"/>
        <v>8560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35">
      <c r="A28" s="2">
        <f>'Data Summary'!A25</f>
        <v>44481</v>
      </c>
      <c r="B28" s="1">
        <f t="shared" si="10"/>
        <v>6744560</v>
      </c>
      <c r="C28" s="1">
        <f>'Data Summary'!I25</f>
        <v>6820910</v>
      </c>
      <c r="D28" s="1">
        <f t="shared" si="11"/>
        <v>76350</v>
      </c>
      <c r="E28" s="1">
        <f t="shared" si="12"/>
        <v>7</v>
      </c>
      <c r="F28" s="1">
        <f t="shared" si="13"/>
        <v>10907.142857142857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35">
      <c r="A29" s="2">
        <f>'Data Summary'!A26</f>
        <v>44488</v>
      </c>
      <c r="B29" s="1">
        <f t="shared" si="10"/>
        <v>6820910</v>
      </c>
      <c r="C29" s="1">
        <f>'Data Summary'!I26</f>
        <v>6915010</v>
      </c>
      <c r="D29" s="1">
        <f t="shared" si="11"/>
        <v>94100</v>
      </c>
      <c r="E29" s="1">
        <f t="shared" si="12"/>
        <v>7</v>
      </c>
      <c r="F29" s="1">
        <f t="shared" si="13"/>
        <v>13442.857142857143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35">
      <c r="A30" s="2">
        <f>'Data Summary'!A27</f>
        <v>44495</v>
      </c>
      <c r="B30" s="1">
        <f t="shared" si="10"/>
        <v>6915010</v>
      </c>
      <c r="C30" s="1">
        <f>'Data Summary'!I27</f>
        <v>7004370</v>
      </c>
      <c r="D30" s="1">
        <f t="shared" si="11"/>
        <v>89360</v>
      </c>
      <c r="E30" s="1">
        <f t="shared" si="12"/>
        <v>7</v>
      </c>
      <c r="F30" s="1">
        <f t="shared" si="13"/>
        <v>12765.714285714286</v>
      </c>
    </row>
    <row r="31" spans="1:26" x14ac:dyDescent="0.35">
      <c r="A31" s="2">
        <f>'Data Summary'!A28</f>
        <v>44502</v>
      </c>
      <c r="B31" s="1">
        <f t="shared" si="10"/>
        <v>7004370</v>
      </c>
      <c r="C31" s="1">
        <f>'Data Summary'!I28</f>
        <v>7096290</v>
      </c>
      <c r="D31" s="1">
        <f t="shared" si="11"/>
        <v>91920</v>
      </c>
      <c r="E31" s="1">
        <f t="shared" si="12"/>
        <v>7</v>
      </c>
      <c r="F31" s="1">
        <f t="shared" si="13"/>
        <v>13131.428571428571</v>
      </c>
    </row>
    <row r="32" spans="1:26" x14ac:dyDescent="0.35">
      <c r="A32" s="2">
        <f>'Data Summary'!A29</f>
        <v>44509</v>
      </c>
      <c r="B32" s="1">
        <f t="shared" si="10"/>
        <v>7096290</v>
      </c>
      <c r="C32" s="1">
        <f>'Data Summary'!I29</f>
        <v>7189590</v>
      </c>
      <c r="D32" s="1">
        <f t="shared" si="11"/>
        <v>93300</v>
      </c>
      <c r="E32" s="1">
        <f t="shared" si="12"/>
        <v>7</v>
      </c>
      <c r="F32" s="1">
        <f t="shared" si="13"/>
        <v>13328.571428571429</v>
      </c>
    </row>
    <row r="33" spans="1:6" x14ac:dyDescent="0.35">
      <c r="A33" s="2">
        <f>'Data Summary'!A30</f>
        <v>44516</v>
      </c>
      <c r="B33" s="1">
        <f t="shared" si="10"/>
        <v>7189590</v>
      </c>
      <c r="C33" s="1">
        <f>'Data Summary'!I30</f>
        <v>7283040</v>
      </c>
      <c r="D33" s="1">
        <f t="shared" si="11"/>
        <v>93450</v>
      </c>
      <c r="E33" s="1">
        <f t="shared" si="12"/>
        <v>7</v>
      </c>
      <c r="F33" s="1">
        <f t="shared" si="13"/>
        <v>13350</v>
      </c>
    </row>
    <row r="34" spans="1:6" x14ac:dyDescent="0.35">
      <c r="A34" s="2">
        <f>'Data Summary'!A31</f>
        <v>44523</v>
      </c>
      <c r="B34" s="1">
        <f t="shared" si="10"/>
        <v>7283040</v>
      </c>
      <c r="C34" s="1">
        <f>'Data Summary'!I31</f>
        <v>7375770</v>
      </c>
      <c r="D34" s="1">
        <f t="shared" si="11"/>
        <v>92730</v>
      </c>
      <c r="E34" s="1">
        <f t="shared" si="12"/>
        <v>7</v>
      </c>
      <c r="F34" s="1">
        <f t="shared" si="13"/>
        <v>13247.142857142857</v>
      </c>
    </row>
    <row r="35" spans="1:6" x14ac:dyDescent="0.35">
      <c r="A35" s="2">
        <f>'Data Summary'!A32</f>
        <v>44530</v>
      </c>
      <c r="B35" s="1">
        <f t="shared" si="10"/>
        <v>7375770</v>
      </c>
      <c r="C35" s="1">
        <f>'Data Summary'!I32</f>
        <v>7469100</v>
      </c>
      <c r="D35" s="1">
        <f t="shared" si="11"/>
        <v>93330</v>
      </c>
      <c r="E35" s="1">
        <f t="shared" si="12"/>
        <v>7</v>
      </c>
      <c r="F35" s="1">
        <f t="shared" si="13"/>
        <v>13332.857142857143</v>
      </c>
    </row>
    <row r="36" spans="1:6" x14ac:dyDescent="0.35">
      <c r="A36" s="2">
        <f>'Data Summary'!A33</f>
        <v>44537</v>
      </c>
      <c r="B36" s="1">
        <f t="shared" si="10"/>
        <v>7469100</v>
      </c>
      <c r="C36" s="1">
        <f>'Data Summary'!I33</f>
        <v>7569860</v>
      </c>
      <c r="D36" s="1">
        <f t="shared" si="11"/>
        <v>100760</v>
      </c>
      <c r="E36" s="1">
        <f t="shared" si="12"/>
        <v>7</v>
      </c>
      <c r="F36" s="1">
        <f t="shared" si="13"/>
        <v>14394.285714285714</v>
      </c>
    </row>
    <row r="37" spans="1:6" x14ac:dyDescent="0.35">
      <c r="A37" s="2">
        <f>'Data Summary'!A34</f>
        <v>44544</v>
      </c>
      <c r="B37" s="1">
        <f t="shared" si="10"/>
        <v>7569860</v>
      </c>
      <c r="C37" s="1">
        <f>'Data Summary'!I34</f>
        <v>7668110</v>
      </c>
      <c r="D37" s="1">
        <f t="shared" si="11"/>
        <v>98250</v>
      </c>
      <c r="E37" s="1">
        <f t="shared" si="12"/>
        <v>7</v>
      </c>
      <c r="F37" s="1">
        <f t="shared" si="13"/>
        <v>14035.714285714286</v>
      </c>
    </row>
    <row r="38" spans="1:6" x14ac:dyDescent="0.35">
      <c r="A38" s="2">
        <f>'Data Summary'!A35</f>
        <v>44551</v>
      </c>
      <c r="B38" s="1">
        <f t="shared" si="10"/>
        <v>7668110</v>
      </c>
      <c r="C38" s="1">
        <f>'Data Summary'!I35</f>
        <v>7709060</v>
      </c>
      <c r="D38" s="1">
        <f t="shared" si="11"/>
        <v>40950</v>
      </c>
      <c r="E38" s="1">
        <f t="shared" si="12"/>
        <v>7</v>
      </c>
      <c r="F38" s="1">
        <f t="shared" si="13"/>
        <v>5850</v>
      </c>
    </row>
    <row r="39" spans="1:6" x14ac:dyDescent="0.35">
      <c r="A39" s="2">
        <f>'Data Summary'!A36</f>
        <v>44565</v>
      </c>
      <c r="B39" s="1">
        <f t="shared" si="10"/>
        <v>7709060</v>
      </c>
      <c r="C39" s="1">
        <f>'Data Summary'!I36</f>
        <v>7801320</v>
      </c>
      <c r="D39" s="1">
        <f t="shared" si="11"/>
        <v>92260</v>
      </c>
      <c r="E39" s="1">
        <f t="shared" si="12"/>
        <v>14</v>
      </c>
      <c r="F39" s="1">
        <f t="shared" si="13"/>
        <v>6590</v>
      </c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AFBA0-C5BF-4CEF-9707-BBB8FF977F42}">
  <dimension ref="A1:Z39"/>
  <sheetViews>
    <sheetView topLeftCell="A16" workbookViewId="0">
      <selection activeCell="C3" sqref="C3"/>
    </sheetView>
  </sheetViews>
  <sheetFormatPr defaultRowHeight="14.5" x14ac:dyDescent="0.35"/>
  <cols>
    <col min="1" max="1" width="15.6328125" customWidth="1"/>
    <col min="2" max="2" width="13.90625" customWidth="1"/>
    <col min="3" max="3" width="12.54296875" customWidth="1"/>
    <col min="4" max="4" width="10" customWidth="1"/>
    <col min="5" max="5" width="5.7265625" customWidth="1"/>
    <col min="6" max="6" width="10.1796875" customWidth="1"/>
    <col min="7" max="7" width="4.81640625" customWidth="1"/>
    <col min="8" max="8" width="32.81640625" customWidth="1"/>
    <col min="9" max="11" width="15.6328125" customWidth="1"/>
  </cols>
  <sheetData>
    <row r="1" spans="1:12" x14ac:dyDescent="0.35">
      <c r="A1" t="s">
        <v>24</v>
      </c>
      <c r="B1" t="s">
        <v>51</v>
      </c>
      <c r="L1">
        <v>1</v>
      </c>
    </row>
    <row r="2" spans="1:12" x14ac:dyDescent="0.35">
      <c r="A2" t="s">
        <v>4</v>
      </c>
      <c r="B2" t="s">
        <v>33</v>
      </c>
    </row>
    <row r="3" spans="1:12" x14ac:dyDescent="0.35">
      <c r="A3" t="s">
        <v>6</v>
      </c>
      <c r="B3" t="s">
        <v>7</v>
      </c>
    </row>
    <row r="4" spans="1:12" x14ac:dyDescent="0.35">
      <c r="A4" t="s">
        <v>8</v>
      </c>
      <c r="B4" t="s">
        <v>52</v>
      </c>
    </row>
    <row r="5" spans="1:12" x14ac:dyDescent="0.35">
      <c r="B5" t="s">
        <v>14</v>
      </c>
    </row>
    <row r="6" spans="1:12" x14ac:dyDescent="0.35">
      <c r="A6" s="2" t="s">
        <v>2</v>
      </c>
      <c r="B6" t="s">
        <v>12</v>
      </c>
      <c r="C6" t="s">
        <v>13</v>
      </c>
      <c r="D6" t="s">
        <v>9</v>
      </c>
      <c r="E6" t="s">
        <v>1</v>
      </c>
      <c r="F6" t="s">
        <v>10</v>
      </c>
      <c r="H6" t="s">
        <v>0</v>
      </c>
    </row>
    <row r="7" spans="1:12" x14ac:dyDescent="0.35">
      <c r="A7" s="2">
        <f>'Data Summary'!A4</f>
        <v>44327</v>
      </c>
      <c r="B7" s="1"/>
      <c r="C7" s="1">
        <f>'Data Summary'!J4</f>
        <v>3209460</v>
      </c>
      <c r="D7" s="1"/>
      <c r="E7" s="1"/>
      <c r="F7" s="1"/>
    </row>
    <row r="8" spans="1:12" x14ac:dyDescent="0.35">
      <c r="A8" s="2">
        <f>'Data Summary'!A5</f>
        <v>44341</v>
      </c>
      <c r="B8" s="1">
        <f>C7</f>
        <v>3209460</v>
      </c>
      <c r="C8" s="1">
        <f>'Data Summary'!J5</f>
        <v>3223280</v>
      </c>
      <c r="D8" s="1">
        <f>IF(C8-B8&gt;0,C8-B8,#N/A)</f>
        <v>13820</v>
      </c>
      <c r="E8" s="1">
        <f t="shared" ref="E8:E11" si="0">A8-A7</f>
        <v>14</v>
      </c>
      <c r="F8" s="1">
        <f>IF(D8/E8&gt;-1,D8/E8,#N/A)</f>
        <v>987.14285714285711</v>
      </c>
    </row>
    <row r="9" spans="1:12" x14ac:dyDescent="0.35">
      <c r="A9" s="2">
        <f>'Data Summary'!A6</f>
        <v>44348</v>
      </c>
      <c r="B9" s="1">
        <f t="shared" ref="B9:B21" si="1">C8</f>
        <v>3223280</v>
      </c>
      <c r="C9" s="1">
        <f>'Data Summary'!J6</f>
        <v>3229860</v>
      </c>
      <c r="D9" s="1">
        <f t="shared" ref="D9:D21" si="2">IF(C9-B9&gt;0,C9-B9,0)</f>
        <v>6580</v>
      </c>
      <c r="E9" s="1">
        <f t="shared" si="0"/>
        <v>7</v>
      </c>
      <c r="F9" s="1">
        <f t="shared" ref="F9:F22" si="3">IF(D9/E9&gt;-1,D9/E9,#N/A)</f>
        <v>940</v>
      </c>
    </row>
    <row r="10" spans="1:12" x14ac:dyDescent="0.35">
      <c r="A10" s="2">
        <f>'Data Summary'!A7</f>
        <v>44355</v>
      </c>
      <c r="B10" s="1">
        <f t="shared" si="1"/>
        <v>3229860</v>
      </c>
      <c r="C10" s="1">
        <f>'Data Summary'!J7</f>
        <v>3236420</v>
      </c>
      <c r="D10" s="1">
        <f t="shared" si="2"/>
        <v>6560</v>
      </c>
      <c r="E10" s="1">
        <f t="shared" si="0"/>
        <v>7</v>
      </c>
      <c r="F10" s="1">
        <f t="shared" si="3"/>
        <v>937.14285714285711</v>
      </c>
    </row>
    <row r="11" spans="1:12" x14ac:dyDescent="0.35">
      <c r="A11" s="2">
        <f>'Data Summary'!A8</f>
        <v>44362</v>
      </c>
      <c r="B11" s="1">
        <f t="shared" si="1"/>
        <v>3236420</v>
      </c>
      <c r="C11" s="1">
        <f>'Data Summary'!J8</f>
        <v>3243020</v>
      </c>
      <c r="D11" s="1">
        <f t="shared" si="2"/>
        <v>6600</v>
      </c>
      <c r="E11" s="1">
        <f t="shared" si="0"/>
        <v>7</v>
      </c>
      <c r="F11" s="1">
        <f t="shared" si="3"/>
        <v>942.85714285714289</v>
      </c>
    </row>
    <row r="12" spans="1:12" s="2" customFormat="1" x14ac:dyDescent="0.35">
      <c r="A12" s="2">
        <f>'Data Summary'!A9</f>
        <v>44369</v>
      </c>
      <c r="B12" s="1">
        <f t="shared" si="1"/>
        <v>3243020</v>
      </c>
      <c r="C12" s="1">
        <f>'Data Summary'!J9</f>
        <v>3249420</v>
      </c>
      <c r="D12" s="1">
        <f t="shared" si="2"/>
        <v>6400</v>
      </c>
      <c r="E12" s="1">
        <f t="shared" ref="E12:E18" si="4">A12-A11</f>
        <v>7</v>
      </c>
      <c r="F12" s="1">
        <f t="shared" si="3"/>
        <v>914.28571428571433</v>
      </c>
      <c r="G12"/>
      <c r="H12"/>
      <c r="I12"/>
      <c r="J12"/>
      <c r="K12"/>
    </row>
    <row r="13" spans="1:12" s="2" customFormat="1" x14ac:dyDescent="0.35">
      <c r="A13" s="2">
        <f>'Data Summary'!A10</f>
        <v>44376</v>
      </c>
      <c r="B13" s="1">
        <f t="shared" si="1"/>
        <v>3249420</v>
      </c>
      <c r="C13" s="1">
        <f>'Data Summary'!J10</f>
        <v>3252350</v>
      </c>
      <c r="D13" s="1">
        <f t="shared" si="2"/>
        <v>2930</v>
      </c>
      <c r="E13" s="1">
        <f t="shared" si="4"/>
        <v>7</v>
      </c>
      <c r="F13" s="1">
        <f t="shared" si="3"/>
        <v>418.57142857142856</v>
      </c>
      <c r="H13"/>
    </row>
    <row r="14" spans="1:12" s="2" customFormat="1" x14ac:dyDescent="0.35">
      <c r="A14" s="2">
        <f>'Data Summary'!A11</f>
        <v>44383</v>
      </c>
      <c r="B14" s="1">
        <f t="shared" si="1"/>
        <v>3252350</v>
      </c>
      <c r="C14" s="1">
        <f>'Data Summary'!J11</f>
        <v>3252350</v>
      </c>
      <c r="D14" s="1">
        <f t="shared" si="2"/>
        <v>0</v>
      </c>
      <c r="E14" s="1">
        <f t="shared" si="4"/>
        <v>7</v>
      </c>
      <c r="F14" s="1">
        <f t="shared" si="3"/>
        <v>0</v>
      </c>
      <c r="H14"/>
    </row>
    <row r="15" spans="1:12" s="2" customFormat="1" x14ac:dyDescent="0.35">
      <c r="A15" s="2">
        <f>'Data Summary'!A12</f>
        <v>44390</v>
      </c>
      <c r="B15" s="1">
        <f t="shared" si="1"/>
        <v>3252350</v>
      </c>
      <c r="C15" s="1">
        <f>'Data Summary'!J12</f>
        <v>3265870</v>
      </c>
      <c r="D15" s="1">
        <f t="shared" si="2"/>
        <v>13520</v>
      </c>
      <c r="E15" s="1">
        <f t="shared" si="4"/>
        <v>7</v>
      </c>
      <c r="F15" s="1">
        <f t="shared" si="3"/>
        <v>1931.4285714285713</v>
      </c>
      <c r="H15"/>
    </row>
    <row r="16" spans="1:12" s="2" customFormat="1" x14ac:dyDescent="0.35">
      <c r="A16" s="2">
        <f>'Data Summary'!A13</f>
        <v>44397</v>
      </c>
      <c r="B16" s="1">
        <f t="shared" si="1"/>
        <v>3265870</v>
      </c>
      <c r="C16" s="1">
        <f>'Data Summary'!J13</f>
        <v>3278890</v>
      </c>
      <c r="D16" s="1">
        <f t="shared" si="2"/>
        <v>13020</v>
      </c>
      <c r="E16" s="1">
        <f t="shared" si="4"/>
        <v>7</v>
      </c>
      <c r="F16" s="1">
        <f t="shared" si="3"/>
        <v>1860</v>
      </c>
      <c r="H16"/>
    </row>
    <row r="17" spans="1:26" s="2" customFormat="1" x14ac:dyDescent="0.35">
      <c r="A17" s="2">
        <f>'Data Summary'!A14</f>
        <v>44404</v>
      </c>
      <c r="B17" s="1">
        <f t="shared" si="1"/>
        <v>3278890</v>
      </c>
      <c r="C17" s="1">
        <f>'Data Summary'!J14</f>
        <v>3279250</v>
      </c>
      <c r="D17" s="1">
        <f t="shared" si="2"/>
        <v>360</v>
      </c>
      <c r="E17" s="1">
        <f t="shared" si="4"/>
        <v>7</v>
      </c>
      <c r="F17" s="1">
        <f t="shared" si="3"/>
        <v>51.428571428571431</v>
      </c>
      <c r="H17"/>
    </row>
    <row r="18" spans="1:26" x14ac:dyDescent="0.35">
      <c r="A18" s="2">
        <f>'Data Summary'!A15</f>
        <v>44411</v>
      </c>
      <c r="B18" s="1">
        <f t="shared" si="1"/>
        <v>3279250</v>
      </c>
      <c r="C18" s="1">
        <f>'Data Summary'!J15</f>
        <v>3286020</v>
      </c>
      <c r="D18" s="1">
        <f t="shared" si="2"/>
        <v>6770</v>
      </c>
      <c r="E18" s="1">
        <f t="shared" si="4"/>
        <v>7</v>
      </c>
      <c r="F18" s="1">
        <f t="shared" si="3"/>
        <v>967.14285714285711</v>
      </c>
      <c r="G18" s="2"/>
      <c r="I18" s="2"/>
      <c r="J18" s="2"/>
      <c r="K18" s="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5">
      <c r="A19" s="2">
        <f>'Data Summary'!A16</f>
        <v>44418</v>
      </c>
      <c r="B19" s="1">
        <f t="shared" si="1"/>
        <v>3286020</v>
      </c>
      <c r="C19" s="1">
        <f>'Data Summary'!J16</f>
        <v>3292220</v>
      </c>
      <c r="D19" s="1">
        <f t="shared" si="2"/>
        <v>6200</v>
      </c>
      <c r="E19" s="1">
        <f t="shared" ref="E19:E22" si="5">A19-A18</f>
        <v>7</v>
      </c>
      <c r="F19" s="1">
        <f t="shared" si="3"/>
        <v>885.71428571428567</v>
      </c>
      <c r="K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35">
      <c r="A20" s="2">
        <f>'Data Summary'!A17</f>
        <v>44425</v>
      </c>
      <c r="B20" s="1">
        <f t="shared" si="1"/>
        <v>3292220</v>
      </c>
      <c r="C20" s="1">
        <f>'Data Summary'!J17</f>
        <v>3298340</v>
      </c>
      <c r="D20" s="1">
        <f t="shared" si="2"/>
        <v>6120</v>
      </c>
      <c r="E20" s="1">
        <f t="shared" si="5"/>
        <v>7</v>
      </c>
      <c r="F20" s="1">
        <f t="shared" si="3"/>
        <v>874.28571428571433</v>
      </c>
      <c r="G20" s="1"/>
      <c r="H20" s="1"/>
      <c r="I20" s="1"/>
      <c r="J20" s="1"/>
      <c r="K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35">
      <c r="A21" s="2">
        <f>'Data Summary'!A18</f>
        <v>44432</v>
      </c>
      <c r="B21" s="1">
        <f t="shared" si="1"/>
        <v>3298340</v>
      </c>
      <c r="C21" s="1">
        <f>'Data Summary'!J18</f>
        <v>3304620</v>
      </c>
      <c r="D21" s="1">
        <f t="shared" si="2"/>
        <v>6280</v>
      </c>
      <c r="E21" s="1">
        <f t="shared" si="5"/>
        <v>7</v>
      </c>
      <c r="F21" s="1">
        <f t="shared" si="3"/>
        <v>897.14285714285711</v>
      </c>
      <c r="G21" s="1"/>
      <c r="H21" s="1"/>
      <c r="I21" s="1"/>
      <c r="J21" s="1"/>
      <c r="K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5">
      <c r="A22" s="2">
        <f>'Data Summary'!A19</f>
        <v>44439</v>
      </c>
      <c r="B22" s="1">
        <f t="shared" ref="B22" si="6">C21</f>
        <v>3304620</v>
      </c>
      <c r="C22" s="1">
        <f>'Data Summary'!J19</f>
        <v>3310470</v>
      </c>
      <c r="D22" s="1">
        <f t="shared" ref="D22" si="7">IF(C22-B22&gt;0,C22-B22,0)</f>
        <v>5850</v>
      </c>
      <c r="E22" s="1">
        <f t="shared" si="5"/>
        <v>7</v>
      </c>
      <c r="F22" s="1">
        <f t="shared" si="3"/>
        <v>835.71428571428567</v>
      </c>
      <c r="G22" s="1"/>
      <c r="H22" s="1"/>
      <c r="I22" s="1"/>
      <c r="J22" s="1"/>
      <c r="K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35">
      <c r="A23" s="2">
        <f>'Data Summary'!A20</f>
        <v>44446</v>
      </c>
      <c r="B23" s="1">
        <f t="shared" ref="B23:B39" si="8">C22</f>
        <v>3310470</v>
      </c>
      <c r="C23" s="1">
        <f>'Data Summary'!J20</f>
        <v>3316510</v>
      </c>
      <c r="D23" s="1">
        <f t="shared" ref="D23:D39" si="9">IF(C23-B23&gt;0,C23-B23,0)</f>
        <v>6040</v>
      </c>
      <c r="E23" s="1">
        <f t="shared" ref="E23:E39" si="10">A23-A22</f>
        <v>7</v>
      </c>
      <c r="F23" s="1">
        <f t="shared" ref="F23:F39" si="11">IF(D23/E23&gt;-1,D23/E23,#N/A)</f>
        <v>862.85714285714289</v>
      </c>
      <c r="I23" s="1"/>
      <c r="J23" s="1"/>
      <c r="K23" s="1"/>
      <c r="L23" t="s">
        <v>11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35">
      <c r="A24" s="2">
        <f>'Data Summary'!A21</f>
        <v>44453</v>
      </c>
      <c r="B24" s="1">
        <f t="shared" si="8"/>
        <v>3316510</v>
      </c>
      <c r="C24" s="1">
        <f>'Data Summary'!J21</f>
        <v>3322480</v>
      </c>
      <c r="D24" s="1">
        <f t="shared" si="9"/>
        <v>5970</v>
      </c>
      <c r="E24" s="1">
        <f t="shared" si="10"/>
        <v>7</v>
      </c>
      <c r="F24" s="1">
        <f t="shared" si="11"/>
        <v>852.85714285714289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35">
      <c r="A25" s="2">
        <f>'Data Summary'!A22</f>
        <v>44460</v>
      </c>
      <c r="B25" s="1">
        <f t="shared" si="8"/>
        <v>3322480</v>
      </c>
      <c r="C25" s="1">
        <f>'Data Summary'!J22</f>
        <v>3328470</v>
      </c>
      <c r="D25" s="1">
        <f t="shared" si="9"/>
        <v>5990</v>
      </c>
      <c r="E25" s="1">
        <f t="shared" si="10"/>
        <v>7</v>
      </c>
      <c r="F25" s="1">
        <f t="shared" si="11"/>
        <v>855.71428571428567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35">
      <c r="A26" s="2">
        <f>'Data Summary'!A23</f>
        <v>44466</v>
      </c>
      <c r="B26" s="1">
        <f t="shared" si="8"/>
        <v>3328470</v>
      </c>
      <c r="C26" s="1">
        <f>'Data Summary'!J23</f>
        <v>3333550</v>
      </c>
      <c r="D26" s="1">
        <f t="shared" si="9"/>
        <v>5080</v>
      </c>
      <c r="E26" s="1">
        <f t="shared" si="10"/>
        <v>6</v>
      </c>
      <c r="F26" s="1">
        <f t="shared" si="11"/>
        <v>846.66666666666663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5">
      <c r="A27" s="2">
        <f>'Data Summary'!A24</f>
        <v>44474</v>
      </c>
      <c r="B27" s="1">
        <f t="shared" si="8"/>
        <v>3333550</v>
      </c>
      <c r="C27" s="1">
        <f>'Data Summary'!J24</f>
        <v>3340230</v>
      </c>
      <c r="D27" s="1">
        <f t="shared" si="9"/>
        <v>6680</v>
      </c>
      <c r="E27" s="1">
        <f t="shared" si="10"/>
        <v>8</v>
      </c>
      <c r="F27" s="1">
        <f t="shared" si="11"/>
        <v>835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35">
      <c r="A28" s="2">
        <f>'Data Summary'!A25</f>
        <v>44481</v>
      </c>
      <c r="B28" s="1">
        <f t="shared" si="8"/>
        <v>3340230</v>
      </c>
      <c r="C28" s="1">
        <f>'Data Summary'!J25</f>
        <v>3346150</v>
      </c>
      <c r="D28" s="1">
        <f t="shared" si="9"/>
        <v>5920</v>
      </c>
      <c r="E28" s="1">
        <f t="shared" si="10"/>
        <v>7</v>
      </c>
      <c r="F28" s="1">
        <f t="shared" si="11"/>
        <v>845.71428571428567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35">
      <c r="A29" s="2">
        <f>'Data Summary'!A26</f>
        <v>44488</v>
      </c>
      <c r="B29" s="1">
        <f t="shared" si="8"/>
        <v>3346150</v>
      </c>
      <c r="C29" s="1">
        <f>'Data Summary'!J26</f>
        <v>3352000</v>
      </c>
      <c r="D29" s="1">
        <f t="shared" si="9"/>
        <v>5850</v>
      </c>
      <c r="E29" s="1">
        <f t="shared" si="10"/>
        <v>7</v>
      </c>
      <c r="F29" s="1">
        <f t="shared" si="11"/>
        <v>835.71428571428567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35">
      <c r="A30" s="2">
        <f>'Data Summary'!A27</f>
        <v>44495</v>
      </c>
      <c r="B30" s="1">
        <f t="shared" si="8"/>
        <v>3352000</v>
      </c>
      <c r="C30" s="1">
        <f>'Data Summary'!J27</f>
        <v>3357790</v>
      </c>
      <c r="D30" s="1">
        <f t="shared" si="9"/>
        <v>5790</v>
      </c>
      <c r="E30" s="1">
        <f t="shared" si="10"/>
        <v>7</v>
      </c>
      <c r="F30" s="1">
        <f t="shared" si="11"/>
        <v>827.14285714285711</v>
      </c>
    </row>
    <row r="31" spans="1:26" x14ac:dyDescent="0.35">
      <c r="A31" s="2">
        <f>'Data Summary'!A28</f>
        <v>44502</v>
      </c>
      <c r="B31" s="1">
        <f t="shared" si="8"/>
        <v>3357790</v>
      </c>
      <c r="C31" s="1">
        <f>'Data Summary'!J28</f>
        <v>3363600</v>
      </c>
      <c r="D31" s="1">
        <f t="shared" si="9"/>
        <v>5810</v>
      </c>
      <c r="E31" s="1">
        <f t="shared" si="10"/>
        <v>7</v>
      </c>
      <c r="F31" s="1">
        <f t="shared" si="11"/>
        <v>830</v>
      </c>
    </row>
    <row r="32" spans="1:26" x14ac:dyDescent="0.35">
      <c r="A32" s="2">
        <f>'Data Summary'!A29</f>
        <v>44509</v>
      </c>
      <c r="B32" s="1">
        <f t="shared" si="8"/>
        <v>3363600</v>
      </c>
      <c r="C32" s="1">
        <f>'Data Summary'!J29</f>
        <v>3369490</v>
      </c>
      <c r="D32" s="1">
        <f t="shared" si="9"/>
        <v>5890</v>
      </c>
      <c r="E32" s="1">
        <f t="shared" si="10"/>
        <v>7</v>
      </c>
      <c r="F32" s="1">
        <f t="shared" si="11"/>
        <v>841.42857142857144</v>
      </c>
    </row>
    <row r="33" spans="1:6" x14ac:dyDescent="0.35">
      <c r="A33" s="2">
        <f>'Data Summary'!A30</f>
        <v>44516</v>
      </c>
      <c r="B33" s="1">
        <f t="shared" si="8"/>
        <v>3369490</v>
      </c>
      <c r="C33" s="1">
        <f>'Data Summary'!J30</f>
        <v>3375340</v>
      </c>
      <c r="D33" s="1">
        <f t="shared" si="9"/>
        <v>5850</v>
      </c>
      <c r="E33" s="1">
        <f t="shared" si="10"/>
        <v>7</v>
      </c>
      <c r="F33" s="1">
        <f t="shared" si="11"/>
        <v>835.71428571428567</v>
      </c>
    </row>
    <row r="34" spans="1:6" x14ac:dyDescent="0.35">
      <c r="A34" s="2">
        <f>'Data Summary'!A31</f>
        <v>44523</v>
      </c>
      <c r="B34" s="1">
        <f t="shared" si="8"/>
        <v>3375340</v>
      </c>
      <c r="C34" s="1">
        <f>'Data Summary'!J31</f>
        <v>3381120</v>
      </c>
      <c r="D34" s="1">
        <f t="shared" si="9"/>
        <v>5780</v>
      </c>
      <c r="E34" s="1">
        <f t="shared" si="10"/>
        <v>7</v>
      </c>
      <c r="F34" s="1">
        <f t="shared" si="11"/>
        <v>825.71428571428567</v>
      </c>
    </row>
    <row r="35" spans="1:6" x14ac:dyDescent="0.35">
      <c r="A35" s="2">
        <f>'Data Summary'!A32</f>
        <v>44530</v>
      </c>
      <c r="B35" s="1">
        <f t="shared" si="8"/>
        <v>3381120</v>
      </c>
      <c r="C35" s="1">
        <f>'Data Summary'!J32</f>
        <v>3386860</v>
      </c>
      <c r="D35" s="1">
        <f t="shared" si="9"/>
        <v>5740</v>
      </c>
      <c r="E35" s="1">
        <f t="shared" si="10"/>
        <v>7</v>
      </c>
      <c r="F35" s="1">
        <f t="shared" si="11"/>
        <v>820</v>
      </c>
    </row>
    <row r="36" spans="1:6" x14ac:dyDescent="0.35">
      <c r="A36" s="2">
        <f>'Data Summary'!A33</f>
        <v>44537</v>
      </c>
      <c r="B36" s="1">
        <f t="shared" si="8"/>
        <v>3386860</v>
      </c>
      <c r="C36" s="1">
        <f>'Data Summary'!J33</f>
        <v>3392860</v>
      </c>
      <c r="D36" s="1">
        <f t="shared" si="9"/>
        <v>6000</v>
      </c>
      <c r="E36" s="1">
        <f t="shared" si="10"/>
        <v>7</v>
      </c>
      <c r="F36" s="1">
        <f t="shared" si="11"/>
        <v>857.14285714285711</v>
      </c>
    </row>
    <row r="37" spans="1:6" x14ac:dyDescent="0.35">
      <c r="A37" s="2">
        <f>'Data Summary'!A34</f>
        <v>44544</v>
      </c>
      <c r="B37" s="1">
        <f t="shared" si="8"/>
        <v>3392860</v>
      </c>
      <c r="C37" s="1">
        <f>'Data Summary'!J34</f>
        <v>3399380</v>
      </c>
      <c r="D37" s="1">
        <f t="shared" si="9"/>
        <v>6520</v>
      </c>
      <c r="E37" s="1">
        <f t="shared" si="10"/>
        <v>7</v>
      </c>
      <c r="F37" s="1">
        <f t="shared" si="11"/>
        <v>931.42857142857144</v>
      </c>
    </row>
    <row r="38" spans="1:6" x14ac:dyDescent="0.35">
      <c r="A38" s="2">
        <f>'Data Summary'!A35</f>
        <v>44551</v>
      </c>
      <c r="B38" s="1">
        <f t="shared" si="8"/>
        <v>3399380</v>
      </c>
      <c r="C38" s="1">
        <f>'Data Summary'!J35</f>
        <v>3400600</v>
      </c>
      <c r="D38" s="1">
        <f t="shared" si="9"/>
        <v>1220</v>
      </c>
      <c r="E38" s="1">
        <f t="shared" si="10"/>
        <v>7</v>
      </c>
      <c r="F38" s="1">
        <f t="shared" si="11"/>
        <v>174.28571428571428</v>
      </c>
    </row>
    <row r="39" spans="1:6" x14ac:dyDescent="0.35">
      <c r="A39" s="2">
        <f>'Data Summary'!A36</f>
        <v>44565</v>
      </c>
      <c r="B39" s="1">
        <f t="shared" si="8"/>
        <v>3400600</v>
      </c>
      <c r="C39" s="1">
        <f>'Data Summary'!J36</f>
        <v>3418350</v>
      </c>
      <c r="D39" s="1">
        <f t="shared" si="9"/>
        <v>17750</v>
      </c>
      <c r="E39" s="1">
        <f t="shared" si="10"/>
        <v>14</v>
      </c>
      <c r="F39" s="1">
        <f t="shared" si="11"/>
        <v>1267.8571428571429</v>
      </c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6CCC4-BF1A-4CC2-B62E-4C6A6AC00501}">
  <dimension ref="A1:Z39"/>
  <sheetViews>
    <sheetView topLeftCell="A19" workbookViewId="0">
      <selection activeCell="F26" sqref="F26"/>
    </sheetView>
  </sheetViews>
  <sheetFormatPr defaultRowHeight="14.5" x14ac:dyDescent="0.35"/>
  <cols>
    <col min="1" max="1" width="15.6328125" customWidth="1"/>
    <col min="2" max="2" width="13.90625" customWidth="1"/>
    <col min="3" max="3" width="12.54296875" customWidth="1"/>
    <col min="4" max="4" width="10" customWidth="1"/>
    <col min="5" max="5" width="5.7265625" customWidth="1"/>
    <col min="6" max="6" width="10.1796875" customWidth="1"/>
    <col min="7" max="7" width="4.81640625" customWidth="1"/>
    <col min="8" max="8" width="32.81640625" customWidth="1"/>
    <col min="9" max="11" width="15.6328125" customWidth="1"/>
  </cols>
  <sheetData>
    <row r="1" spans="1:12" x14ac:dyDescent="0.35">
      <c r="A1" t="s">
        <v>25</v>
      </c>
      <c r="B1">
        <v>1</v>
      </c>
      <c r="L1">
        <v>1</v>
      </c>
    </row>
    <row r="2" spans="1:12" x14ac:dyDescent="0.35">
      <c r="A2" t="s">
        <v>4</v>
      </c>
      <c r="B2" t="s">
        <v>34</v>
      </c>
    </row>
    <row r="3" spans="1:12" x14ac:dyDescent="0.35">
      <c r="A3" t="s">
        <v>6</v>
      </c>
      <c r="B3" t="s">
        <v>7</v>
      </c>
    </row>
    <row r="4" spans="1:12" x14ac:dyDescent="0.35">
      <c r="A4" t="s">
        <v>8</v>
      </c>
      <c r="B4" t="s">
        <v>45</v>
      </c>
    </row>
    <row r="5" spans="1:12" x14ac:dyDescent="0.35">
      <c r="B5" t="s">
        <v>14</v>
      </c>
    </row>
    <row r="6" spans="1:12" x14ac:dyDescent="0.35">
      <c r="A6" s="2" t="s">
        <v>2</v>
      </c>
      <c r="B6" t="s">
        <v>12</v>
      </c>
      <c r="C6" t="s">
        <v>13</v>
      </c>
      <c r="D6" t="s">
        <v>9</v>
      </c>
      <c r="E6" t="s">
        <v>1</v>
      </c>
      <c r="F6" t="s">
        <v>10</v>
      </c>
      <c r="H6" t="s">
        <v>0</v>
      </c>
    </row>
    <row r="7" spans="1:12" x14ac:dyDescent="0.35">
      <c r="A7" s="2">
        <f>'Data Summary'!A4</f>
        <v>44327</v>
      </c>
      <c r="B7" s="1"/>
      <c r="C7" s="1">
        <f>'Data Summary'!K4</f>
        <v>9398420</v>
      </c>
      <c r="D7" s="1"/>
      <c r="E7" s="1"/>
      <c r="F7" s="1"/>
    </row>
    <row r="8" spans="1:12" x14ac:dyDescent="0.35">
      <c r="A8" s="2">
        <f>'Data Summary'!A5</f>
        <v>44341</v>
      </c>
      <c r="B8" s="1">
        <f>C7</f>
        <v>9398420</v>
      </c>
      <c r="C8" s="1">
        <f>'Data Summary'!K5</f>
        <v>9503060</v>
      </c>
      <c r="D8" s="1">
        <f>IF(C8-B8&gt;0,C8-B8,0)</f>
        <v>104640</v>
      </c>
      <c r="E8" s="1">
        <f t="shared" ref="E8:E11" si="0">A8-A7</f>
        <v>14</v>
      </c>
      <c r="F8" s="1">
        <f>IF(D8/E8&gt;-1,D8/E8,#N/A)</f>
        <v>7474.2857142857147</v>
      </c>
    </row>
    <row r="9" spans="1:12" x14ac:dyDescent="0.35">
      <c r="A9" s="2">
        <f>'Data Summary'!A6</f>
        <v>44348</v>
      </c>
      <c r="B9" s="1">
        <f t="shared" ref="B9:B20" si="1">C8</f>
        <v>9503060</v>
      </c>
      <c r="C9" s="1">
        <f>'Data Summary'!K6</f>
        <v>9555910</v>
      </c>
      <c r="D9" s="1">
        <f t="shared" ref="D9:D20" si="2">IF(C9-B9&gt;0,C9-B9,0)</f>
        <v>52850</v>
      </c>
      <c r="E9" s="1">
        <f t="shared" si="0"/>
        <v>7</v>
      </c>
      <c r="F9" s="1">
        <f t="shared" ref="F9:F20" si="3">IF(D9/E9&gt;-1,D9/E9,#N/A)</f>
        <v>7550</v>
      </c>
    </row>
    <row r="10" spans="1:12" x14ac:dyDescent="0.35">
      <c r="A10" s="2">
        <f>'Data Summary'!A7</f>
        <v>44355</v>
      </c>
      <c r="B10" s="1">
        <f t="shared" si="1"/>
        <v>9555910</v>
      </c>
      <c r="C10" s="1">
        <f>'Data Summary'!K7</f>
        <v>9607700</v>
      </c>
      <c r="D10" s="1">
        <f t="shared" si="2"/>
        <v>51790</v>
      </c>
      <c r="E10" s="1">
        <f t="shared" si="0"/>
        <v>7</v>
      </c>
      <c r="F10" s="1">
        <f t="shared" si="3"/>
        <v>7398.5714285714284</v>
      </c>
    </row>
    <row r="11" spans="1:12" x14ac:dyDescent="0.35">
      <c r="A11" s="2">
        <f>'Data Summary'!A8</f>
        <v>44362</v>
      </c>
      <c r="B11" s="1">
        <f t="shared" si="1"/>
        <v>9607700</v>
      </c>
      <c r="C11" s="1">
        <f>'Data Summary'!K8</f>
        <v>9658750</v>
      </c>
      <c r="D11" s="1">
        <f t="shared" si="2"/>
        <v>51050</v>
      </c>
      <c r="E11" s="1">
        <f t="shared" si="0"/>
        <v>7</v>
      </c>
      <c r="F11" s="1">
        <f t="shared" si="3"/>
        <v>7292.8571428571431</v>
      </c>
    </row>
    <row r="12" spans="1:12" s="2" customFormat="1" x14ac:dyDescent="0.35">
      <c r="A12" s="2">
        <f>'Data Summary'!A9</f>
        <v>44369</v>
      </c>
      <c r="B12" s="1">
        <f t="shared" si="1"/>
        <v>9658750</v>
      </c>
      <c r="C12" s="1">
        <f>'Data Summary'!K9</f>
        <v>9707870</v>
      </c>
      <c r="D12" s="1">
        <f t="shared" si="2"/>
        <v>49120</v>
      </c>
      <c r="E12" s="1">
        <f t="shared" ref="E12:E18" si="4">A12-A11</f>
        <v>7</v>
      </c>
      <c r="F12" s="1">
        <f t="shared" si="3"/>
        <v>7017.1428571428569</v>
      </c>
      <c r="G12"/>
      <c r="H12"/>
      <c r="I12"/>
      <c r="J12"/>
      <c r="K12"/>
    </row>
    <row r="13" spans="1:12" s="2" customFormat="1" x14ac:dyDescent="0.35">
      <c r="A13" s="2">
        <f>'Data Summary'!A10</f>
        <v>44376</v>
      </c>
      <c r="B13" s="1">
        <f t="shared" si="1"/>
        <v>9707870</v>
      </c>
      <c r="C13" s="1">
        <f>'Data Summary'!K10</f>
        <v>9756200</v>
      </c>
      <c r="D13" s="1">
        <f t="shared" si="2"/>
        <v>48330</v>
      </c>
      <c r="E13" s="1">
        <f t="shared" si="4"/>
        <v>7</v>
      </c>
      <c r="F13" s="1">
        <f t="shared" si="3"/>
        <v>6904.2857142857147</v>
      </c>
      <c r="H13"/>
    </row>
    <row r="14" spans="1:12" s="2" customFormat="1" x14ac:dyDescent="0.35">
      <c r="A14" s="2">
        <f>'Data Summary'!A11</f>
        <v>44383</v>
      </c>
      <c r="B14" s="1">
        <f t="shared" si="1"/>
        <v>9756200</v>
      </c>
      <c r="C14" s="1">
        <f>'Data Summary'!K11</f>
        <v>9800190</v>
      </c>
      <c r="D14" s="1">
        <f t="shared" si="2"/>
        <v>43990</v>
      </c>
      <c r="E14" s="1">
        <f t="shared" si="4"/>
        <v>7</v>
      </c>
      <c r="F14" s="1">
        <f t="shared" si="3"/>
        <v>6284.2857142857147</v>
      </c>
      <c r="H14"/>
    </row>
    <row r="15" spans="1:12" s="2" customFormat="1" x14ac:dyDescent="0.35">
      <c r="A15" s="2">
        <f>'Data Summary'!A12</f>
        <v>44390</v>
      </c>
      <c r="B15" s="1">
        <f t="shared" si="1"/>
        <v>9800190</v>
      </c>
      <c r="C15" s="1">
        <f>'Data Summary'!K12</f>
        <v>9847290</v>
      </c>
      <c r="D15" s="1">
        <f t="shared" si="2"/>
        <v>47100</v>
      </c>
      <c r="E15" s="1">
        <f t="shared" si="4"/>
        <v>7</v>
      </c>
      <c r="F15" s="1">
        <f t="shared" si="3"/>
        <v>6728.5714285714284</v>
      </c>
      <c r="H15"/>
    </row>
    <row r="16" spans="1:12" s="2" customFormat="1" x14ac:dyDescent="0.35">
      <c r="A16" s="2">
        <f>'Data Summary'!A13</f>
        <v>44397</v>
      </c>
      <c r="B16" s="1">
        <f t="shared" si="1"/>
        <v>9847290</v>
      </c>
      <c r="C16" s="1">
        <f>'Data Summary'!K13</f>
        <v>9851370</v>
      </c>
      <c r="D16" s="1">
        <f t="shared" si="2"/>
        <v>4080</v>
      </c>
      <c r="E16" s="1">
        <f t="shared" si="4"/>
        <v>7</v>
      </c>
      <c r="F16" s="1">
        <f t="shared" si="3"/>
        <v>582.85714285714289</v>
      </c>
      <c r="H16"/>
    </row>
    <row r="17" spans="1:26" s="2" customFormat="1" x14ac:dyDescent="0.35">
      <c r="A17" s="2">
        <f>'Data Summary'!A14</f>
        <v>44404</v>
      </c>
      <c r="B17" s="1">
        <f t="shared" si="1"/>
        <v>9851370</v>
      </c>
      <c r="C17" s="1">
        <f>'Data Summary'!K14</f>
        <v>9931040</v>
      </c>
      <c r="D17" s="1">
        <f t="shared" si="2"/>
        <v>79670</v>
      </c>
      <c r="E17" s="1">
        <f t="shared" si="4"/>
        <v>7</v>
      </c>
      <c r="F17" s="1">
        <f t="shared" si="3"/>
        <v>11381.428571428571</v>
      </c>
      <c r="H17"/>
    </row>
    <row r="18" spans="1:26" x14ac:dyDescent="0.35">
      <c r="A18" s="2">
        <f>'Data Summary'!A15</f>
        <v>44411</v>
      </c>
      <c r="B18" s="1">
        <f t="shared" si="1"/>
        <v>9931040</v>
      </c>
      <c r="C18" s="1">
        <f>'Data Summary'!K15</f>
        <v>9977290</v>
      </c>
      <c r="D18" s="1">
        <f t="shared" si="2"/>
        <v>46250</v>
      </c>
      <c r="E18" s="1">
        <f t="shared" si="4"/>
        <v>7</v>
      </c>
      <c r="F18" s="1">
        <f t="shared" si="3"/>
        <v>6607.1428571428569</v>
      </c>
      <c r="G18" s="2"/>
      <c r="I18" s="2"/>
      <c r="J18" s="2"/>
      <c r="K18" s="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5">
      <c r="A19" s="2">
        <f>'Data Summary'!A16</f>
        <v>44418</v>
      </c>
      <c r="B19" s="1">
        <f t="shared" si="1"/>
        <v>9977290</v>
      </c>
      <c r="C19" s="1">
        <f>'Data Summary'!K16</f>
        <v>10019850</v>
      </c>
      <c r="D19" s="1">
        <f t="shared" si="2"/>
        <v>42560</v>
      </c>
      <c r="E19" s="1">
        <f t="shared" ref="E19:E20" si="5">A19-A18</f>
        <v>7</v>
      </c>
      <c r="F19" s="1">
        <f t="shared" si="3"/>
        <v>6080</v>
      </c>
      <c r="K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35">
      <c r="A20" s="2">
        <f>'Data Summary'!A17</f>
        <v>44425</v>
      </c>
      <c r="B20" s="1">
        <f t="shared" si="1"/>
        <v>10019850</v>
      </c>
      <c r="C20" s="1">
        <f>'Data Summary'!K17</f>
        <v>10062080</v>
      </c>
      <c r="D20" s="1">
        <f t="shared" si="2"/>
        <v>42230</v>
      </c>
      <c r="E20" s="1">
        <f t="shared" si="5"/>
        <v>7</v>
      </c>
      <c r="F20" s="1">
        <f t="shared" si="3"/>
        <v>6032.8571428571431</v>
      </c>
      <c r="G20" s="1"/>
      <c r="H20" s="1"/>
      <c r="I20" s="1"/>
      <c r="J20" s="1"/>
      <c r="K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35">
      <c r="A21" s="2">
        <f>'Data Summary'!A18</f>
        <v>44432</v>
      </c>
      <c r="B21" s="1">
        <f t="shared" ref="B21:B22" si="6">C20</f>
        <v>10062080</v>
      </c>
      <c r="C21" s="1">
        <f>'Data Summary'!K18</f>
        <v>10107800</v>
      </c>
      <c r="D21" s="1">
        <f t="shared" ref="D21:D22" si="7">IF(C21-B21&gt;0,C21-B21,0)</f>
        <v>45720</v>
      </c>
      <c r="E21" s="1">
        <f t="shared" ref="E21:E22" si="8">A21-A20</f>
        <v>7</v>
      </c>
      <c r="F21" s="1">
        <f t="shared" ref="F21:F22" si="9">IF(D21/E21&gt;-1,D21/E21,#N/A)</f>
        <v>6531.4285714285716</v>
      </c>
      <c r="G21" s="1"/>
      <c r="H21" s="1"/>
      <c r="I21" s="1"/>
      <c r="J21" s="1"/>
      <c r="K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5">
      <c r="A22" s="2">
        <f>'Data Summary'!A19</f>
        <v>44439</v>
      </c>
      <c r="B22" s="1">
        <f t="shared" si="6"/>
        <v>10107800</v>
      </c>
      <c r="C22" s="1">
        <f>'Data Summary'!K19</f>
        <v>10145770</v>
      </c>
      <c r="D22" s="1">
        <f t="shared" si="7"/>
        <v>37970</v>
      </c>
      <c r="E22" s="1">
        <f t="shared" si="8"/>
        <v>7</v>
      </c>
      <c r="F22" s="1">
        <f t="shared" si="9"/>
        <v>5424.2857142857147</v>
      </c>
      <c r="G22" s="1"/>
      <c r="H22" s="1"/>
      <c r="I22" s="1"/>
      <c r="J22" s="1"/>
      <c r="K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7" customHeight="1" x14ac:dyDescent="0.35">
      <c r="A23" s="2">
        <f>'Data Summary'!A20</f>
        <v>44446</v>
      </c>
      <c r="B23" s="1">
        <f t="shared" ref="B23:B39" si="10">C22</f>
        <v>10145770</v>
      </c>
      <c r="C23" s="1">
        <f>'Data Summary'!K20</f>
        <v>10184620</v>
      </c>
      <c r="D23" s="1">
        <f t="shared" ref="D23:D39" si="11">IF(C23-B23&gt;0,C23-B23,0)</f>
        <v>38850</v>
      </c>
      <c r="E23" s="1">
        <f t="shared" ref="E23:E39" si="12">A23-A22</f>
        <v>7</v>
      </c>
      <c r="F23" s="1">
        <f t="shared" ref="F23:F39" si="13">IF(D23/E23&gt;-1,D23/E23,#N/A)</f>
        <v>5550</v>
      </c>
      <c r="I23" s="1"/>
      <c r="J23" s="1"/>
      <c r="K23" s="1"/>
      <c r="L23" t="s">
        <v>11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35">
      <c r="A24" s="2">
        <f>'Data Summary'!A21</f>
        <v>44453</v>
      </c>
      <c r="B24" s="1">
        <f t="shared" si="10"/>
        <v>10184620</v>
      </c>
      <c r="C24" s="1">
        <f>'Data Summary'!K21</f>
        <v>10224780</v>
      </c>
      <c r="D24" s="1">
        <f t="shared" si="11"/>
        <v>40160</v>
      </c>
      <c r="E24" s="1">
        <f t="shared" si="12"/>
        <v>7</v>
      </c>
      <c r="F24" s="1">
        <f t="shared" si="13"/>
        <v>5737.1428571428569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35">
      <c r="A25" s="2">
        <f>'Data Summary'!A22</f>
        <v>44460</v>
      </c>
      <c r="B25" s="1">
        <f t="shared" si="10"/>
        <v>10224780</v>
      </c>
      <c r="C25" s="1">
        <f>'Data Summary'!K22</f>
        <v>10263300</v>
      </c>
      <c r="D25" s="1">
        <f t="shared" si="11"/>
        <v>38520</v>
      </c>
      <c r="E25" s="1">
        <f t="shared" si="12"/>
        <v>7</v>
      </c>
      <c r="F25" s="1">
        <f t="shared" si="13"/>
        <v>5502.8571428571431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35">
      <c r="A26" s="2">
        <f>'Data Summary'!A23</f>
        <v>44466</v>
      </c>
      <c r="B26" s="1">
        <f t="shared" si="10"/>
        <v>10263300</v>
      </c>
      <c r="C26" s="1">
        <f>'Data Summary'!K23</f>
        <v>10296490</v>
      </c>
      <c r="D26" s="1">
        <f t="shared" si="11"/>
        <v>33190</v>
      </c>
      <c r="E26" s="1">
        <f t="shared" si="12"/>
        <v>6</v>
      </c>
      <c r="F26" s="1">
        <f t="shared" si="13"/>
        <v>5531.666666666667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5">
      <c r="A27" s="2">
        <f>'Data Summary'!A24</f>
        <v>44474</v>
      </c>
      <c r="B27" s="1">
        <f t="shared" si="10"/>
        <v>10296490</v>
      </c>
      <c r="C27" s="1">
        <f>'Data Summary'!K24</f>
        <v>10349100</v>
      </c>
      <c r="D27" s="1">
        <f t="shared" si="11"/>
        <v>52610</v>
      </c>
      <c r="E27" s="1">
        <f t="shared" si="12"/>
        <v>8</v>
      </c>
      <c r="F27" s="1">
        <f t="shared" si="13"/>
        <v>6576.25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35">
      <c r="A28" s="2">
        <f>'Data Summary'!A25</f>
        <v>44481</v>
      </c>
      <c r="B28" s="1">
        <f t="shared" si="10"/>
        <v>10349100</v>
      </c>
      <c r="C28" s="1">
        <f>'Data Summary'!K25</f>
        <v>10377530</v>
      </c>
      <c r="D28" s="1">
        <f t="shared" si="11"/>
        <v>28430</v>
      </c>
      <c r="E28" s="1">
        <f t="shared" si="12"/>
        <v>7</v>
      </c>
      <c r="F28" s="1">
        <f t="shared" si="13"/>
        <v>4061.4285714285716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35">
      <c r="A29" s="2">
        <f>'Data Summary'!A26</f>
        <v>44488</v>
      </c>
      <c r="B29" s="1">
        <f t="shared" si="10"/>
        <v>10377530</v>
      </c>
      <c r="C29" s="1">
        <f>'Data Summary'!K26</f>
        <v>10414400</v>
      </c>
      <c r="D29" s="1">
        <f t="shared" si="11"/>
        <v>36870</v>
      </c>
      <c r="E29" s="1">
        <f t="shared" si="12"/>
        <v>7</v>
      </c>
      <c r="F29" s="1">
        <f t="shared" si="13"/>
        <v>5267.1428571428569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35">
      <c r="A30" s="2">
        <f>'Data Summary'!A27</f>
        <v>44495</v>
      </c>
      <c r="B30" s="1">
        <f t="shared" si="10"/>
        <v>10414400</v>
      </c>
      <c r="C30" s="1">
        <f>'Data Summary'!K27</f>
        <v>10455100</v>
      </c>
      <c r="D30" s="1">
        <f t="shared" si="11"/>
        <v>40700</v>
      </c>
      <c r="E30" s="1">
        <f t="shared" si="12"/>
        <v>7</v>
      </c>
      <c r="F30" s="1">
        <f t="shared" si="13"/>
        <v>5814.2857142857147</v>
      </c>
    </row>
    <row r="31" spans="1:26" x14ac:dyDescent="0.35">
      <c r="A31" s="2">
        <f>'Data Summary'!A28</f>
        <v>44502</v>
      </c>
      <c r="B31" s="1">
        <f t="shared" si="10"/>
        <v>10455100</v>
      </c>
      <c r="C31" s="1">
        <f>'Data Summary'!K28</f>
        <v>10485020</v>
      </c>
      <c r="D31" s="1">
        <f t="shared" si="11"/>
        <v>29920</v>
      </c>
      <c r="E31" s="1">
        <f t="shared" si="12"/>
        <v>7</v>
      </c>
      <c r="F31" s="1">
        <f t="shared" si="13"/>
        <v>4274.2857142857147</v>
      </c>
    </row>
    <row r="32" spans="1:26" x14ac:dyDescent="0.35">
      <c r="A32" s="2">
        <f>'Data Summary'!A29</f>
        <v>44509</v>
      </c>
      <c r="B32" s="1">
        <f t="shared" si="10"/>
        <v>10485020</v>
      </c>
      <c r="C32" s="1">
        <f>'Data Summary'!K29</f>
        <v>10521440</v>
      </c>
      <c r="D32" s="1">
        <f t="shared" si="11"/>
        <v>36420</v>
      </c>
      <c r="E32" s="1">
        <f t="shared" si="12"/>
        <v>7</v>
      </c>
      <c r="F32" s="1">
        <f t="shared" si="13"/>
        <v>5202.8571428571431</v>
      </c>
    </row>
    <row r="33" spans="1:6" x14ac:dyDescent="0.35">
      <c r="A33" s="2">
        <f>'Data Summary'!A30</f>
        <v>44516</v>
      </c>
      <c r="B33" s="1">
        <f t="shared" si="10"/>
        <v>10521440</v>
      </c>
      <c r="C33" s="1">
        <f>'Data Summary'!K30</f>
        <v>10556270</v>
      </c>
      <c r="D33" s="1">
        <f t="shared" si="11"/>
        <v>34830</v>
      </c>
      <c r="E33" s="1">
        <f t="shared" si="12"/>
        <v>7</v>
      </c>
      <c r="F33" s="1">
        <f t="shared" si="13"/>
        <v>4975.7142857142853</v>
      </c>
    </row>
    <row r="34" spans="1:6" x14ac:dyDescent="0.35">
      <c r="A34" s="2">
        <f>'Data Summary'!A31</f>
        <v>44523</v>
      </c>
      <c r="B34" s="1">
        <f t="shared" si="10"/>
        <v>10556270</v>
      </c>
      <c r="C34" s="1">
        <f>'Data Summary'!K31</f>
        <v>10589310</v>
      </c>
      <c r="D34" s="1">
        <f t="shared" si="11"/>
        <v>33040</v>
      </c>
      <c r="E34" s="1">
        <f t="shared" si="12"/>
        <v>7</v>
      </c>
      <c r="F34" s="1">
        <f t="shared" si="13"/>
        <v>4720</v>
      </c>
    </row>
    <row r="35" spans="1:6" x14ac:dyDescent="0.35">
      <c r="A35" s="2">
        <f>'Data Summary'!A32</f>
        <v>44530</v>
      </c>
      <c r="B35" s="1">
        <f t="shared" si="10"/>
        <v>10589310</v>
      </c>
      <c r="C35" s="1">
        <f>'Data Summary'!K32</f>
        <v>10621000</v>
      </c>
      <c r="D35" s="1">
        <f t="shared" si="11"/>
        <v>31690</v>
      </c>
      <c r="E35" s="1">
        <f t="shared" si="12"/>
        <v>7</v>
      </c>
      <c r="F35" s="1">
        <f t="shared" si="13"/>
        <v>4527.1428571428569</v>
      </c>
    </row>
    <row r="36" spans="1:6" x14ac:dyDescent="0.35">
      <c r="A36" s="2">
        <f>'Data Summary'!A33</f>
        <v>44537</v>
      </c>
      <c r="B36" s="1">
        <f t="shared" si="10"/>
        <v>10621000</v>
      </c>
      <c r="C36" s="1">
        <f>'Data Summary'!K33</f>
        <v>10652300</v>
      </c>
      <c r="D36" s="1">
        <f t="shared" si="11"/>
        <v>31300</v>
      </c>
      <c r="E36" s="1">
        <f t="shared" si="12"/>
        <v>7</v>
      </c>
      <c r="F36" s="1">
        <f t="shared" si="13"/>
        <v>4471.4285714285716</v>
      </c>
    </row>
    <row r="37" spans="1:6" x14ac:dyDescent="0.35">
      <c r="A37" s="2">
        <f>'Data Summary'!A34</f>
        <v>44544</v>
      </c>
      <c r="B37" s="1">
        <f t="shared" si="10"/>
        <v>10652300</v>
      </c>
      <c r="C37" s="1">
        <f>'Data Summary'!K34</f>
        <v>10683210</v>
      </c>
      <c r="D37" s="1">
        <f t="shared" si="11"/>
        <v>30910</v>
      </c>
      <c r="E37" s="1">
        <f t="shared" si="12"/>
        <v>7</v>
      </c>
      <c r="F37" s="1">
        <f t="shared" si="13"/>
        <v>4415.7142857142853</v>
      </c>
    </row>
    <row r="38" spans="1:6" x14ac:dyDescent="0.35">
      <c r="A38" s="2">
        <f>'Data Summary'!A35</f>
        <v>44551</v>
      </c>
      <c r="B38" s="1">
        <f t="shared" si="10"/>
        <v>10683210</v>
      </c>
      <c r="C38" s="1">
        <f>'Data Summary'!K35</f>
        <v>10701140</v>
      </c>
      <c r="D38" s="1">
        <f t="shared" si="11"/>
        <v>17930</v>
      </c>
      <c r="E38" s="1">
        <f t="shared" si="12"/>
        <v>7</v>
      </c>
      <c r="F38" s="1">
        <f t="shared" si="13"/>
        <v>2561.4285714285716</v>
      </c>
    </row>
    <row r="39" spans="1:6" x14ac:dyDescent="0.35">
      <c r="A39" s="2">
        <f>'Data Summary'!A36</f>
        <v>44565</v>
      </c>
      <c r="B39" s="1">
        <f t="shared" si="10"/>
        <v>10701140</v>
      </c>
      <c r="C39" s="1">
        <f>'Data Summary'!K36</f>
        <v>10737130</v>
      </c>
      <c r="D39" s="1">
        <f t="shared" si="11"/>
        <v>35990</v>
      </c>
      <c r="E39" s="1">
        <f t="shared" si="12"/>
        <v>14</v>
      </c>
      <c r="F39" s="1">
        <f t="shared" si="13"/>
        <v>2570.7142857142858</v>
      </c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B5D94-17B5-4550-B254-F7BC519AA7E4}">
  <dimension ref="A1:Z39"/>
  <sheetViews>
    <sheetView topLeftCell="A26" workbookViewId="0">
      <selection activeCell="H30" sqref="H30"/>
    </sheetView>
  </sheetViews>
  <sheetFormatPr defaultRowHeight="14.5" x14ac:dyDescent="0.35"/>
  <cols>
    <col min="1" max="1" width="15.6328125" customWidth="1"/>
    <col min="2" max="2" width="13.90625" customWidth="1"/>
    <col min="3" max="3" width="12.54296875" customWidth="1"/>
    <col min="4" max="4" width="10" customWidth="1"/>
    <col min="5" max="5" width="5.7265625" customWidth="1"/>
    <col min="6" max="6" width="10.1796875" customWidth="1"/>
    <col min="7" max="7" width="4.81640625" customWidth="1"/>
    <col min="8" max="8" width="32.81640625" customWidth="1"/>
    <col min="9" max="11" width="15.6328125" customWidth="1"/>
  </cols>
  <sheetData>
    <row r="1" spans="1:12" x14ac:dyDescent="0.35">
      <c r="A1" t="s">
        <v>25</v>
      </c>
      <c r="B1">
        <v>1</v>
      </c>
      <c r="L1">
        <v>1</v>
      </c>
    </row>
    <row r="2" spans="1:12" x14ac:dyDescent="0.35">
      <c r="A2" t="s">
        <v>4</v>
      </c>
      <c r="B2" t="s">
        <v>34</v>
      </c>
    </row>
    <row r="3" spans="1:12" x14ac:dyDescent="0.35">
      <c r="A3" t="s">
        <v>6</v>
      </c>
      <c r="B3" t="s">
        <v>7</v>
      </c>
    </row>
    <row r="4" spans="1:12" x14ac:dyDescent="0.35">
      <c r="A4" t="s">
        <v>8</v>
      </c>
      <c r="B4">
        <v>0.5</v>
      </c>
    </row>
    <row r="5" spans="1:12" x14ac:dyDescent="0.35">
      <c r="B5" t="s">
        <v>14</v>
      </c>
    </row>
    <row r="6" spans="1:12" x14ac:dyDescent="0.35">
      <c r="A6" s="2" t="s">
        <v>2</v>
      </c>
      <c r="B6" t="s">
        <v>12</v>
      </c>
      <c r="C6" t="s">
        <v>13</v>
      </c>
      <c r="D6" t="s">
        <v>9</v>
      </c>
      <c r="E6" t="s">
        <v>1</v>
      </c>
      <c r="F6" t="s">
        <v>10</v>
      </c>
      <c r="H6" t="s">
        <v>0</v>
      </c>
    </row>
    <row r="7" spans="1:12" x14ac:dyDescent="0.35">
      <c r="A7" s="2">
        <f>'Data Summary'!A4</f>
        <v>44327</v>
      </c>
      <c r="B7" s="1"/>
      <c r="C7" s="1">
        <f>'Data Summary'!L4</f>
        <v>0</v>
      </c>
      <c r="D7" s="1"/>
      <c r="E7" s="1"/>
      <c r="F7" s="1"/>
    </row>
    <row r="8" spans="1:12" x14ac:dyDescent="0.35">
      <c r="A8" s="2">
        <f>'Data Summary'!A5</f>
        <v>44341</v>
      </c>
      <c r="B8" s="1">
        <f>C7</f>
        <v>0</v>
      </c>
      <c r="C8" s="1">
        <f>'Data Summary'!L5</f>
        <v>0</v>
      </c>
      <c r="D8" s="1">
        <f>IF(C8-B8&gt;0,C8-B8,0)</f>
        <v>0</v>
      </c>
      <c r="E8" s="1">
        <f t="shared" ref="E8:E26" si="0">A8-A7</f>
        <v>14</v>
      </c>
      <c r="F8" s="1">
        <f>IF(D8/E8&gt;-1,D8/E8,#N/A)</f>
        <v>0</v>
      </c>
    </row>
    <row r="9" spans="1:12" x14ac:dyDescent="0.35">
      <c r="A9" s="2">
        <f>'Data Summary'!A6</f>
        <v>44348</v>
      </c>
      <c r="B9" s="1">
        <f t="shared" ref="B9:B26" si="1">C8</f>
        <v>0</v>
      </c>
      <c r="C9" s="1">
        <f>'Data Summary'!L6</f>
        <v>0</v>
      </c>
      <c r="D9" s="1">
        <f t="shared" ref="D9:D22" si="2">IF(C9-B9&gt;0,C9-B9,0)</f>
        <v>0</v>
      </c>
      <c r="E9" s="1">
        <f t="shared" si="0"/>
        <v>7</v>
      </c>
      <c r="F9" s="1">
        <f t="shared" ref="F9:F22" si="3">IF(D9/E9&gt;-1,D9/E9,#N/A)</f>
        <v>0</v>
      </c>
    </row>
    <row r="10" spans="1:12" x14ac:dyDescent="0.35">
      <c r="A10" s="2">
        <f>'Data Summary'!A7</f>
        <v>44355</v>
      </c>
      <c r="B10" s="1">
        <f t="shared" si="1"/>
        <v>0</v>
      </c>
      <c r="C10" s="1">
        <f>'Data Summary'!L7</f>
        <v>0</v>
      </c>
      <c r="D10" s="1">
        <f t="shared" si="2"/>
        <v>0</v>
      </c>
      <c r="E10" s="1">
        <f t="shared" si="0"/>
        <v>7</v>
      </c>
      <c r="F10" s="1">
        <f t="shared" si="3"/>
        <v>0</v>
      </c>
    </row>
    <row r="11" spans="1:12" x14ac:dyDescent="0.35">
      <c r="A11" s="2">
        <f>'Data Summary'!A8</f>
        <v>44362</v>
      </c>
      <c r="B11" s="1">
        <f t="shared" si="1"/>
        <v>0</v>
      </c>
      <c r="C11" s="1">
        <f>'Data Summary'!L8</f>
        <v>0</v>
      </c>
      <c r="D11" s="1">
        <f t="shared" si="2"/>
        <v>0</v>
      </c>
      <c r="E11" s="1">
        <f t="shared" si="0"/>
        <v>7</v>
      </c>
      <c r="F11" s="1">
        <f t="shared" si="3"/>
        <v>0</v>
      </c>
    </row>
    <row r="12" spans="1:12" s="2" customFormat="1" x14ac:dyDescent="0.35">
      <c r="A12" s="2">
        <f>'Data Summary'!A9</f>
        <v>44369</v>
      </c>
      <c r="B12" s="1">
        <f t="shared" si="1"/>
        <v>0</v>
      </c>
      <c r="C12" s="1">
        <f>'Data Summary'!L9</f>
        <v>0</v>
      </c>
      <c r="D12" s="1">
        <f t="shared" si="2"/>
        <v>0</v>
      </c>
      <c r="E12" s="1">
        <f t="shared" si="0"/>
        <v>7</v>
      </c>
      <c r="F12" s="1">
        <f t="shared" si="3"/>
        <v>0</v>
      </c>
      <c r="G12"/>
      <c r="H12"/>
      <c r="I12"/>
      <c r="J12"/>
      <c r="K12"/>
    </row>
    <row r="13" spans="1:12" s="2" customFormat="1" x14ac:dyDescent="0.35">
      <c r="A13" s="2">
        <f>'Data Summary'!A10</f>
        <v>44376</v>
      </c>
      <c r="B13" s="1">
        <f t="shared" si="1"/>
        <v>0</v>
      </c>
      <c r="C13" s="1">
        <f>'Data Summary'!L10</f>
        <v>0</v>
      </c>
      <c r="D13" s="1">
        <f t="shared" si="2"/>
        <v>0</v>
      </c>
      <c r="E13" s="1">
        <f t="shared" si="0"/>
        <v>7</v>
      </c>
      <c r="F13" s="1">
        <f t="shared" si="3"/>
        <v>0</v>
      </c>
      <c r="H13"/>
    </row>
    <row r="14" spans="1:12" s="2" customFormat="1" x14ac:dyDescent="0.35">
      <c r="A14" s="2">
        <f>'Data Summary'!A11</f>
        <v>44383</v>
      </c>
      <c r="B14" s="1">
        <f t="shared" si="1"/>
        <v>0</v>
      </c>
      <c r="C14" s="1">
        <f>'Data Summary'!L11</f>
        <v>0</v>
      </c>
      <c r="D14" s="1">
        <f t="shared" si="2"/>
        <v>0</v>
      </c>
      <c r="E14" s="1">
        <f t="shared" si="0"/>
        <v>7</v>
      </c>
      <c r="F14" s="1">
        <f t="shared" si="3"/>
        <v>0</v>
      </c>
      <c r="H14"/>
    </row>
    <row r="15" spans="1:12" s="2" customFormat="1" x14ac:dyDescent="0.35">
      <c r="A15" s="2">
        <f>'Data Summary'!A12</f>
        <v>44390</v>
      </c>
      <c r="B15" s="1">
        <f t="shared" si="1"/>
        <v>0</v>
      </c>
      <c r="C15" s="1">
        <f>'Data Summary'!L12</f>
        <v>0</v>
      </c>
      <c r="D15" s="1">
        <f t="shared" si="2"/>
        <v>0</v>
      </c>
      <c r="E15" s="1">
        <f t="shared" si="0"/>
        <v>7</v>
      </c>
      <c r="F15" s="1">
        <f t="shared" si="3"/>
        <v>0</v>
      </c>
      <c r="H15"/>
    </row>
    <row r="16" spans="1:12" s="2" customFormat="1" x14ac:dyDescent="0.35">
      <c r="A16" s="2">
        <f>'Data Summary'!A13</f>
        <v>44397</v>
      </c>
      <c r="B16" s="1">
        <f t="shared" si="1"/>
        <v>0</v>
      </c>
      <c r="C16" s="1">
        <f>'Data Summary'!L13</f>
        <v>0</v>
      </c>
      <c r="D16" s="1">
        <f t="shared" si="2"/>
        <v>0</v>
      </c>
      <c r="E16" s="1">
        <f t="shared" si="0"/>
        <v>7</v>
      </c>
      <c r="F16" s="1">
        <f t="shared" si="3"/>
        <v>0</v>
      </c>
      <c r="H16"/>
    </row>
    <row r="17" spans="1:26" s="2" customFormat="1" x14ac:dyDescent="0.35">
      <c r="A17" s="2">
        <f>'Data Summary'!A14</f>
        <v>44404</v>
      </c>
      <c r="B17" s="1">
        <f t="shared" si="1"/>
        <v>0</v>
      </c>
      <c r="C17" s="1">
        <f>'Data Summary'!L14</f>
        <v>0</v>
      </c>
      <c r="D17" s="1">
        <f t="shared" si="2"/>
        <v>0</v>
      </c>
      <c r="E17" s="1">
        <f t="shared" si="0"/>
        <v>7</v>
      </c>
      <c r="F17" s="1">
        <f t="shared" si="3"/>
        <v>0</v>
      </c>
      <c r="H17"/>
    </row>
    <row r="18" spans="1:26" x14ac:dyDescent="0.35">
      <c r="A18" s="2">
        <f>'Data Summary'!A15</f>
        <v>44411</v>
      </c>
      <c r="B18" s="1">
        <f t="shared" si="1"/>
        <v>0</v>
      </c>
      <c r="C18" s="1">
        <f>'Data Summary'!L15</f>
        <v>0</v>
      </c>
      <c r="D18" s="1">
        <f t="shared" si="2"/>
        <v>0</v>
      </c>
      <c r="E18" s="1">
        <f t="shared" si="0"/>
        <v>7</v>
      </c>
      <c r="F18" s="1">
        <f t="shared" si="3"/>
        <v>0</v>
      </c>
      <c r="G18" s="2"/>
      <c r="I18" s="2"/>
      <c r="J18" s="2"/>
      <c r="K18" s="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5">
      <c r="A19" s="2">
        <f>'Data Summary'!A16</f>
        <v>44418</v>
      </c>
      <c r="B19" s="1">
        <f t="shared" si="1"/>
        <v>0</v>
      </c>
      <c r="C19" s="1">
        <f>'Data Summary'!L16</f>
        <v>0</v>
      </c>
      <c r="D19" s="1">
        <f t="shared" si="2"/>
        <v>0</v>
      </c>
      <c r="E19" s="1">
        <f t="shared" si="0"/>
        <v>7</v>
      </c>
      <c r="F19" s="1">
        <f t="shared" si="3"/>
        <v>0</v>
      </c>
      <c r="K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35">
      <c r="A20" s="2">
        <f>'Data Summary'!A17</f>
        <v>44425</v>
      </c>
      <c r="B20" s="1">
        <f t="shared" si="1"/>
        <v>0</v>
      </c>
      <c r="C20" s="1">
        <f>'Data Summary'!L17</f>
        <v>0</v>
      </c>
      <c r="D20" s="1">
        <f t="shared" si="2"/>
        <v>0</v>
      </c>
      <c r="E20" s="1">
        <f t="shared" si="0"/>
        <v>7</v>
      </c>
      <c r="F20" s="1">
        <f t="shared" si="3"/>
        <v>0</v>
      </c>
      <c r="G20" s="1"/>
      <c r="H20" s="1"/>
      <c r="I20" s="1"/>
      <c r="J20" s="1"/>
      <c r="K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35">
      <c r="A21" s="2">
        <f>'Data Summary'!A18</f>
        <v>44432</v>
      </c>
      <c r="B21" s="1">
        <f t="shared" si="1"/>
        <v>0</v>
      </c>
      <c r="C21" s="1">
        <f>'Data Summary'!L18</f>
        <v>4259850</v>
      </c>
      <c r="D21" s="1">
        <f t="shared" si="2"/>
        <v>4259850</v>
      </c>
      <c r="E21" s="1">
        <f t="shared" si="0"/>
        <v>7</v>
      </c>
      <c r="F21" s="1">
        <v>0</v>
      </c>
      <c r="G21" s="1"/>
      <c r="H21" s="1">
        <v>0.30769230769230771</v>
      </c>
      <c r="I21" s="1"/>
      <c r="J21" s="1"/>
      <c r="K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5">
      <c r="A22" s="2">
        <f>'Data Summary'!A19</f>
        <v>44439</v>
      </c>
      <c r="B22" s="1">
        <f t="shared" si="1"/>
        <v>4259850</v>
      </c>
      <c r="C22" s="1">
        <f>'Data Summary'!L19</f>
        <v>4300260</v>
      </c>
      <c r="D22" s="1">
        <f t="shared" si="2"/>
        <v>40410</v>
      </c>
      <c r="E22" s="1">
        <f t="shared" si="0"/>
        <v>7</v>
      </c>
      <c r="F22" s="1">
        <f t="shared" si="3"/>
        <v>5772.8571428571431</v>
      </c>
      <c r="G22" s="1"/>
      <c r="H22" s="1"/>
      <c r="I22" s="1"/>
      <c r="J22" s="1"/>
      <c r="K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35">
      <c r="A23" s="2">
        <f>'Data Summary'!A20</f>
        <v>44446</v>
      </c>
      <c r="B23" s="1">
        <f t="shared" si="1"/>
        <v>4300260</v>
      </c>
      <c r="C23" s="1">
        <f>'Data Summary'!L20</f>
        <v>4359650</v>
      </c>
      <c r="D23" s="1">
        <f t="shared" ref="D23:D25" si="4">IF(C23-B23&gt;0,C23-B23,0)</f>
        <v>59390</v>
      </c>
      <c r="E23" s="1">
        <f t="shared" si="0"/>
        <v>7</v>
      </c>
      <c r="F23" s="1">
        <f t="shared" ref="F23:F26" si="5">IF(D23/E23&gt;-1,D23/E23,#N/A)</f>
        <v>8484.2857142857138</v>
      </c>
      <c r="I23" s="1"/>
      <c r="J23" s="1"/>
      <c r="K23" s="1"/>
      <c r="L23" t="s">
        <v>11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35">
      <c r="A24" s="2">
        <f>'Data Summary'!A21</f>
        <v>44453</v>
      </c>
      <c r="B24" s="1">
        <f t="shared" si="1"/>
        <v>4359650</v>
      </c>
      <c r="C24" s="1">
        <f>'Data Summary'!L21</f>
        <v>4423520</v>
      </c>
      <c r="D24" s="1">
        <f t="shared" si="4"/>
        <v>63870</v>
      </c>
      <c r="E24" s="1">
        <f t="shared" si="0"/>
        <v>7</v>
      </c>
      <c r="F24" s="1">
        <f t="shared" si="5"/>
        <v>9124.2857142857138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35">
      <c r="A25" s="2">
        <f>'Data Summary'!A22</f>
        <v>44460</v>
      </c>
      <c r="B25" s="1">
        <f t="shared" si="1"/>
        <v>4423520</v>
      </c>
      <c r="C25" s="1">
        <f>'Data Summary'!L22</f>
        <v>4476280</v>
      </c>
      <c r="D25" s="1">
        <f t="shared" si="4"/>
        <v>52760</v>
      </c>
      <c r="E25" s="1">
        <f t="shared" si="0"/>
        <v>7</v>
      </c>
      <c r="F25" s="1">
        <f t="shared" si="5"/>
        <v>7537.1428571428569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35">
      <c r="A26" s="2">
        <f>'Data Summary'!A23</f>
        <v>44466</v>
      </c>
      <c r="B26" s="1">
        <f t="shared" si="1"/>
        <v>4476280</v>
      </c>
      <c r="C26" s="1">
        <f>'Data Summary'!L23</f>
        <v>4515610</v>
      </c>
      <c r="D26" s="1">
        <f t="shared" ref="D26" si="6">IF(C26-B26&gt;0,C26-B26,0)</f>
        <v>39330</v>
      </c>
      <c r="E26" s="1">
        <f t="shared" si="0"/>
        <v>6</v>
      </c>
      <c r="F26" s="1">
        <f t="shared" si="5"/>
        <v>6555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5">
      <c r="A27" s="2">
        <f>'Data Summary'!A24</f>
        <v>44474</v>
      </c>
      <c r="B27" s="1">
        <f t="shared" ref="B27:B39" si="7">C26</f>
        <v>4515610</v>
      </c>
      <c r="C27" s="1">
        <f>'Data Summary'!L24</f>
        <v>4567330</v>
      </c>
      <c r="D27" s="1">
        <f t="shared" ref="D27:D39" si="8">IF(C27-B27&gt;0,C27-B27,0)</f>
        <v>51720</v>
      </c>
      <c r="E27" s="1">
        <f t="shared" ref="E27:E39" si="9">A27-A26</f>
        <v>8</v>
      </c>
      <c r="F27" s="1">
        <f t="shared" ref="F27:F39" si="10">IF(D27/E27&gt;-1,D27/E27,#N/A)</f>
        <v>6465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35">
      <c r="A28" s="2">
        <f>'Data Summary'!A25</f>
        <v>44481</v>
      </c>
      <c r="B28" s="1">
        <f t="shared" si="7"/>
        <v>4567330</v>
      </c>
      <c r="C28" s="1">
        <f>'Data Summary'!L25</f>
        <v>4609220</v>
      </c>
      <c r="D28" s="1">
        <f t="shared" si="8"/>
        <v>41890</v>
      </c>
      <c r="E28" s="1">
        <f t="shared" si="9"/>
        <v>7</v>
      </c>
      <c r="F28" s="1">
        <f t="shared" si="10"/>
        <v>5984.2857142857147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35">
      <c r="A29" s="2">
        <f>'Data Summary'!A26</f>
        <v>44488</v>
      </c>
      <c r="B29" s="1">
        <f t="shared" si="7"/>
        <v>4609220</v>
      </c>
      <c r="C29" s="1">
        <f>'Data Summary'!L26</f>
        <v>4644776</v>
      </c>
      <c r="D29" s="1">
        <f t="shared" si="8"/>
        <v>35556</v>
      </c>
      <c r="E29" s="1">
        <f t="shared" si="9"/>
        <v>7</v>
      </c>
      <c r="F29" s="1">
        <f t="shared" si="10"/>
        <v>5079.4285714285716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35">
      <c r="A30" s="2">
        <f>'Data Summary'!A27</f>
        <v>44495</v>
      </c>
      <c r="B30" s="1">
        <f t="shared" si="7"/>
        <v>4644776</v>
      </c>
      <c r="C30" s="1">
        <f>'Data Summary'!L27</f>
        <v>4685070</v>
      </c>
      <c r="D30" s="1">
        <f t="shared" si="8"/>
        <v>40294</v>
      </c>
      <c r="E30" s="1">
        <f t="shared" si="9"/>
        <v>7</v>
      </c>
      <c r="F30" s="1">
        <f t="shared" si="10"/>
        <v>5756.2857142857147</v>
      </c>
    </row>
    <row r="31" spans="1:26" x14ac:dyDescent="0.35">
      <c r="A31" s="2">
        <f>'Data Summary'!A28</f>
        <v>44502</v>
      </c>
      <c r="B31" s="1">
        <f t="shared" si="7"/>
        <v>4685070</v>
      </c>
      <c r="C31" s="1">
        <f>'Data Summary'!L28</f>
        <v>4720640</v>
      </c>
      <c r="D31" s="1">
        <f t="shared" si="8"/>
        <v>35570</v>
      </c>
      <c r="E31" s="1">
        <f t="shared" si="9"/>
        <v>7</v>
      </c>
      <c r="F31" s="1">
        <f t="shared" si="10"/>
        <v>5081.4285714285716</v>
      </c>
    </row>
    <row r="32" spans="1:26" x14ac:dyDescent="0.35">
      <c r="A32" s="2">
        <f>'Data Summary'!A29</f>
        <v>44509</v>
      </c>
      <c r="B32" s="1">
        <f t="shared" si="7"/>
        <v>4720640</v>
      </c>
      <c r="C32" s="1">
        <f>'Data Summary'!L29</f>
        <v>4758820</v>
      </c>
      <c r="D32" s="1">
        <f t="shared" si="8"/>
        <v>38180</v>
      </c>
      <c r="E32" s="1">
        <f t="shared" si="9"/>
        <v>7</v>
      </c>
      <c r="F32" s="1">
        <f t="shared" si="10"/>
        <v>5454.2857142857147</v>
      </c>
    </row>
    <row r="33" spans="1:6" x14ac:dyDescent="0.35">
      <c r="A33" s="2">
        <f>'Data Summary'!A30</f>
        <v>44516</v>
      </c>
      <c r="B33" s="1">
        <f t="shared" si="7"/>
        <v>4758820</v>
      </c>
      <c r="C33" s="1">
        <f>'Data Summary'!L30</f>
        <v>4787670</v>
      </c>
      <c r="D33" s="1">
        <f t="shared" si="8"/>
        <v>28850</v>
      </c>
      <c r="E33" s="1">
        <f t="shared" si="9"/>
        <v>7</v>
      </c>
      <c r="F33" s="1">
        <f t="shared" si="10"/>
        <v>4121.4285714285716</v>
      </c>
    </row>
    <row r="34" spans="1:6" x14ac:dyDescent="0.35">
      <c r="A34" s="2">
        <f>'Data Summary'!A31</f>
        <v>44523</v>
      </c>
      <c r="B34" s="1">
        <f t="shared" si="7"/>
        <v>4787670</v>
      </c>
      <c r="C34" s="1">
        <f>'Data Summary'!L31</f>
        <v>4819510</v>
      </c>
      <c r="D34" s="1">
        <f t="shared" si="8"/>
        <v>31840</v>
      </c>
      <c r="E34" s="1">
        <f t="shared" si="9"/>
        <v>7</v>
      </c>
      <c r="F34" s="1">
        <f t="shared" si="10"/>
        <v>4548.5714285714284</v>
      </c>
    </row>
    <row r="35" spans="1:6" x14ac:dyDescent="0.35">
      <c r="A35" s="2">
        <f>'Data Summary'!A32</f>
        <v>44530</v>
      </c>
      <c r="B35" s="1">
        <f t="shared" si="7"/>
        <v>4819510</v>
      </c>
      <c r="C35" s="1">
        <f>'Data Summary'!L32</f>
        <v>4849590</v>
      </c>
      <c r="D35" s="1">
        <f t="shared" si="8"/>
        <v>30080</v>
      </c>
      <c r="E35" s="1">
        <f t="shared" si="9"/>
        <v>7</v>
      </c>
      <c r="F35" s="1">
        <f t="shared" si="10"/>
        <v>4297.1428571428569</v>
      </c>
    </row>
    <row r="36" spans="1:6" x14ac:dyDescent="0.35">
      <c r="A36" s="2">
        <f>'Data Summary'!A33</f>
        <v>44537</v>
      </c>
      <c r="B36" s="1">
        <f t="shared" si="7"/>
        <v>4849590</v>
      </c>
      <c r="C36" s="1">
        <f>'Data Summary'!L33</f>
        <v>4880620</v>
      </c>
      <c r="D36" s="1">
        <f t="shared" si="8"/>
        <v>31030</v>
      </c>
      <c r="E36" s="1">
        <f t="shared" si="9"/>
        <v>7</v>
      </c>
      <c r="F36" s="1">
        <f t="shared" si="10"/>
        <v>4432.8571428571431</v>
      </c>
    </row>
    <row r="37" spans="1:6" x14ac:dyDescent="0.35">
      <c r="A37" s="2">
        <f>'Data Summary'!A34</f>
        <v>44544</v>
      </c>
      <c r="B37" s="1">
        <f t="shared" si="7"/>
        <v>4880620</v>
      </c>
      <c r="C37" s="1">
        <f>'Data Summary'!L34</f>
        <v>4912640</v>
      </c>
      <c r="D37" s="1">
        <f t="shared" si="8"/>
        <v>32020</v>
      </c>
      <c r="E37" s="1">
        <f t="shared" si="9"/>
        <v>7</v>
      </c>
      <c r="F37" s="1">
        <f t="shared" si="10"/>
        <v>4574.2857142857147</v>
      </c>
    </row>
    <row r="38" spans="1:6" x14ac:dyDescent="0.35">
      <c r="A38" s="2">
        <f>'Data Summary'!A35</f>
        <v>44551</v>
      </c>
      <c r="B38" s="1">
        <f t="shared" si="7"/>
        <v>4912640</v>
      </c>
      <c r="C38" s="1">
        <f>'Data Summary'!L35</f>
        <v>4935430</v>
      </c>
      <c r="D38" s="1">
        <f t="shared" si="8"/>
        <v>22790</v>
      </c>
      <c r="E38" s="1">
        <f t="shared" si="9"/>
        <v>7</v>
      </c>
      <c r="F38" s="1">
        <f t="shared" si="10"/>
        <v>3255.7142857142858</v>
      </c>
    </row>
    <row r="39" spans="1:6" x14ac:dyDescent="0.35">
      <c r="A39" s="2">
        <f>'Data Summary'!A36</f>
        <v>44565</v>
      </c>
      <c r="B39" s="1">
        <f t="shared" si="7"/>
        <v>4935430</v>
      </c>
      <c r="C39" s="1">
        <f>'Data Summary'!L36</f>
        <v>4990890</v>
      </c>
      <c r="D39" s="1">
        <f t="shared" si="8"/>
        <v>55460</v>
      </c>
      <c r="E39" s="1">
        <f t="shared" si="9"/>
        <v>14</v>
      </c>
      <c r="F39" s="1">
        <f t="shared" si="10"/>
        <v>3961.4285714285716</v>
      </c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81CE4-1CD5-47DB-B7D9-036ABC6F7494}">
  <sheetPr>
    <pageSetUpPr fitToPage="1"/>
  </sheetPr>
  <dimension ref="A1:M53"/>
  <sheetViews>
    <sheetView zoomScale="89" zoomScaleNormal="89" workbookViewId="0">
      <selection activeCell="B11" sqref="B11"/>
    </sheetView>
  </sheetViews>
  <sheetFormatPr defaultColWidth="17.08984375" defaultRowHeight="28.5" customHeight="1" x14ac:dyDescent="0.35"/>
  <sheetData>
    <row r="1" spans="1:12" ht="28.5" customHeight="1" x14ac:dyDescent="0.35">
      <c r="D1" t="s">
        <v>35</v>
      </c>
    </row>
    <row r="3" spans="1:12" ht="28.5" customHeight="1" x14ac:dyDescent="0.35">
      <c r="A3" s="2"/>
      <c r="B3" s="6">
        <v>1</v>
      </c>
      <c r="C3" s="4">
        <v>2</v>
      </c>
      <c r="D3" s="3">
        <v>7</v>
      </c>
      <c r="E3" s="4">
        <v>11</v>
      </c>
      <c r="F3" s="3">
        <v>12</v>
      </c>
      <c r="G3" s="4">
        <v>13</v>
      </c>
      <c r="H3" s="3">
        <v>15</v>
      </c>
      <c r="I3" s="4">
        <v>16</v>
      </c>
      <c r="J3" s="3">
        <v>17</v>
      </c>
      <c r="K3" s="4">
        <v>19</v>
      </c>
      <c r="L3" s="3" t="s">
        <v>41</v>
      </c>
    </row>
    <row r="4" spans="1:12" ht="28.5" customHeight="1" x14ac:dyDescent="0.35">
      <c r="A4" s="2"/>
      <c r="B4" s="6"/>
      <c r="C4" s="4"/>
      <c r="D4" s="3"/>
      <c r="E4" s="4"/>
      <c r="F4" s="3"/>
      <c r="G4" s="4"/>
      <c r="H4" s="3"/>
      <c r="I4" s="4">
        <f>I8-I7</f>
        <v>78570</v>
      </c>
      <c r="J4" s="3"/>
      <c r="K4" s="4"/>
      <c r="L4" s="3"/>
    </row>
    <row r="5" spans="1:12" ht="28.5" customHeight="1" x14ac:dyDescent="0.35">
      <c r="A5" s="2"/>
      <c r="B5" s="6"/>
      <c r="C5" s="5"/>
      <c r="D5" s="3"/>
      <c r="E5" s="4"/>
      <c r="F5" s="3"/>
      <c r="G5" s="4"/>
      <c r="H5" s="3"/>
      <c r="I5" s="4"/>
      <c r="J5" s="3"/>
      <c r="K5" s="4"/>
      <c r="L5" s="3"/>
    </row>
    <row r="6" spans="1:12" ht="28.5" customHeight="1" x14ac:dyDescent="0.35">
      <c r="A6" s="2">
        <v>44397</v>
      </c>
      <c r="B6" s="6">
        <v>5449940</v>
      </c>
      <c r="C6" s="4">
        <v>7529860</v>
      </c>
      <c r="D6" s="3">
        <v>6960590</v>
      </c>
      <c r="E6" s="4">
        <v>2499060</v>
      </c>
      <c r="F6" s="3">
        <v>3220060</v>
      </c>
      <c r="G6" s="4">
        <v>6839100</v>
      </c>
      <c r="H6" s="3">
        <v>6339770</v>
      </c>
      <c r="I6" s="4">
        <v>10310980</v>
      </c>
      <c r="J6" s="3">
        <v>3278890</v>
      </c>
      <c r="K6" s="4">
        <v>9851370</v>
      </c>
      <c r="L6" s="3"/>
    </row>
    <row r="7" spans="1:12" ht="28.5" customHeight="1" x14ac:dyDescent="0.35">
      <c r="A7" s="2">
        <v>44404</v>
      </c>
      <c r="B7" s="6">
        <v>5449940</v>
      </c>
      <c r="C7" s="4">
        <v>7581100</v>
      </c>
      <c r="D7" s="3">
        <v>6994790</v>
      </c>
      <c r="E7" s="4">
        <v>2560540</v>
      </c>
      <c r="F7" s="3">
        <v>3292950</v>
      </c>
      <c r="G7" s="4">
        <v>6908450</v>
      </c>
      <c r="H7" s="3">
        <v>6363210</v>
      </c>
      <c r="I7" s="4">
        <v>10377780</v>
      </c>
      <c r="J7" s="3">
        <v>3279250</v>
      </c>
      <c r="K7" s="4">
        <v>9931040</v>
      </c>
      <c r="L7" s="3"/>
    </row>
    <row r="8" spans="1:12" ht="28.5" customHeight="1" x14ac:dyDescent="0.35">
      <c r="A8" s="2">
        <v>44411</v>
      </c>
      <c r="B8" s="6">
        <v>5449940</v>
      </c>
      <c r="C8" s="4">
        <v>7641530</v>
      </c>
      <c r="D8" s="3">
        <v>7018690</v>
      </c>
      <c r="E8" s="4">
        <v>2636850</v>
      </c>
      <c r="F8" s="3">
        <v>3381030</v>
      </c>
      <c r="G8" s="4">
        <v>6980380</v>
      </c>
      <c r="H8" s="3">
        <v>6366570</v>
      </c>
      <c r="I8" s="4">
        <v>10456350</v>
      </c>
      <c r="J8" s="3">
        <v>3286020</v>
      </c>
      <c r="K8" s="4">
        <v>9977290</v>
      </c>
      <c r="L8" s="3"/>
    </row>
    <row r="9" spans="1:12" ht="28.5" customHeight="1" x14ac:dyDescent="0.35">
      <c r="A9" s="2">
        <v>44418</v>
      </c>
      <c r="B9" s="6">
        <v>5561250</v>
      </c>
      <c r="C9" s="4">
        <v>7696310</v>
      </c>
      <c r="D9" s="3">
        <v>7048140</v>
      </c>
      <c r="E9" s="4">
        <v>2705010</v>
      </c>
      <c r="F9" s="3">
        <v>3464110</v>
      </c>
      <c r="G9" s="4">
        <v>7065500</v>
      </c>
      <c r="H9" s="3">
        <v>6407550</v>
      </c>
      <c r="I9" s="15">
        <f>I8+I4</f>
        <v>10534920</v>
      </c>
      <c r="J9" s="3">
        <v>3292220</v>
      </c>
      <c r="K9" s="4">
        <v>10019850</v>
      </c>
      <c r="L9" s="3"/>
    </row>
    <row r="10" spans="1:12" ht="28.5" customHeight="1" x14ac:dyDescent="0.35">
      <c r="A10" s="2"/>
      <c r="B10" s="7"/>
      <c r="C10" s="4"/>
      <c r="D10" s="8"/>
      <c r="E10" s="4"/>
      <c r="F10" s="8"/>
      <c r="G10" s="4"/>
      <c r="H10" s="8"/>
      <c r="I10" s="4"/>
      <c r="J10" s="8"/>
      <c r="K10" s="4"/>
      <c r="L10" s="3"/>
    </row>
    <row r="11" spans="1:12" s="1" customFormat="1" ht="28.5" customHeight="1" x14ac:dyDescent="0.35">
      <c r="A11" s="1" t="s">
        <v>65</v>
      </c>
      <c r="B11" s="20">
        <f t="shared" ref="B11:L11" si="0">B9-B6</f>
        <v>111310</v>
      </c>
      <c r="C11" s="20">
        <f t="shared" si="0"/>
        <v>166450</v>
      </c>
      <c r="D11" s="20">
        <f t="shared" si="0"/>
        <v>87550</v>
      </c>
      <c r="E11" s="20">
        <f t="shared" si="0"/>
        <v>205950</v>
      </c>
      <c r="F11" s="20">
        <f t="shared" si="0"/>
        <v>244050</v>
      </c>
      <c r="G11" s="20">
        <f t="shared" si="0"/>
        <v>226400</v>
      </c>
      <c r="H11" s="20">
        <f t="shared" si="0"/>
        <v>67780</v>
      </c>
      <c r="I11" s="20">
        <f t="shared" si="0"/>
        <v>223940</v>
      </c>
      <c r="J11" s="20">
        <f t="shared" si="0"/>
        <v>13330</v>
      </c>
      <c r="K11" s="20">
        <f t="shared" si="0"/>
        <v>168480</v>
      </c>
      <c r="L11" s="20">
        <f t="shared" si="0"/>
        <v>0</v>
      </c>
    </row>
    <row r="12" spans="1:12" s="1" customFormat="1" ht="28.5" customHeight="1" x14ac:dyDescent="0.35">
      <c r="A12" s="1" t="s">
        <v>56</v>
      </c>
      <c r="B12" s="20">
        <v>1459</v>
      </c>
      <c r="C12" s="21">
        <v>465</v>
      </c>
      <c r="D12" s="22">
        <v>400</v>
      </c>
      <c r="E12" s="21"/>
      <c r="F12" s="22">
        <v>1210</v>
      </c>
      <c r="G12" s="21">
        <v>1773</v>
      </c>
      <c r="H12" s="22">
        <v>1815</v>
      </c>
      <c r="I12" s="21">
        <v>2727</v>
      </c>
      <c r="J12" s="22"/>
      <c r="K12" s="21"/>
      <c r="L12" s="23"/>
    </row>
    <row r="13" spans="1:12" ht="28.5" customHeight="1" x14ac:dyDescent="0.35">
      <c r="A13" s="2" t="s">
        <v>57</v>
      </c>
      <c r="B13" s="7">
        <v>368.04</v>
      </c>
      <c r="C13" s="4">
        <v>137.62</v>
      </c>
      <c r="D13" s="8">
        <v>101.48</v>
      </c>
      <c r="E13" s="15"/>
      <c r="F13" s="8">
        <v>298.7</v>
      </c>
      <c r="G13" s="4">
        <v>430.93</v>
      </c>
      <c r="H13" s="8">
        <v>330.24</v>
      </c>
      <c r="I13" s="4">
        <v>647.57000000000005</v>
      </c>
      <c r="J13" s="8"/>
      <c r="K13" s="4"/>
      <c r="L13" s="3"/>
    </row>
    <row r="14" spans="1:12" ht="28.5" customHeight="1" x14ac:dyDescent="0.35">
      <c r="A14" s="2"/>
      <c r="B14" s="7" t="s">
        <v>67</v>
      </c>
      <c r="C14" s="4"/>
      <c r="D14" s="8"/>
      <c r="E14" s="4"/>
      <c r="F14" s="8"/>
      <c r="G14" s="4"/>
      <c r="H14" s="8"/>
      <c r="I14" s="4"/>
      <c r="J14" s="8"/>
      <c r="K14" s="4"/>
      <c r="L14" s="3"/>
    </row>
    <row r="15" spans="1:12" ht="28.5" customHeight="1" x14ac:dyDescent="0.35">
      <c r="A15" s="2" t="s">
        <v>64</v>
      </c>
      <c r="B15" s="7">
        <v>295</v>
      </c>
      <c r="C15" s="4">
        <v>239</v>
      </c>
      <c r="D15" s="8">
        <v>136</v>
      </c>
      <c r="E15" s="4"/>
      <c r="F15" s="8">
        <v>200</v>
      </c>
      <c r="G15" s="4">
        <v>297</v>
      </c>
      <c r="H15" s="8">
        <v>180</v>
      </c>
      <c r="I15" s="4">
        <v>180</v>
      </c>
      <c r="J15" s="26"/>
      <c r="K15" s="4"/>
      <c r="L15" s="3"/>
    </row>
    <row r="16" spans="1:12" ht="28.5" customHeight="1" x14ac:dyDescent="0.35">
      <c r="A16" s="2" t="s">
        <v>66</v>
      </c>
      <c r="B16" s="7">
        <v>1.5</v>
      </c>
      <c r="C16" s="4">
        <v>1.5</v>
      </c>
      <c r="D16" s="8">
        <v>0.5</v>
      </c>
      <c r="E16" s="4"/>
      <c r="F16" s="8">
        <v>1.5</v>
      </c>
      <c r="G16" s="4">
        <v>1.5</v>
      </c>
      <c r="H16" s="8">
        <v>3</v>
      </c>
      <c r="I16" s="4">
        <v>1.5</v>
      </c>
      <c r="J16" s="26"/>
      <c r="K16" s="4"/>
      <c r="L16" s="3"/>
    </row>
    <row r="17" spans="1:13" ht="28.5" customHeight="1" x14ac:dyDescent="0.35">
      <c r="A17" s="2"/>
      <c r="B17" s="24"/>
      <c r="C17" s="25"/>
      <c r="D17" s="26"/>
      <c r="E17" s="25"/>
      <c r="F17" s="26"/>
      <c r="G17" s="25"/>
      <c r="H17" s="26"/>
      <c r="I17" s="25"/>
      <c r="J17" s="26"/>
      <c r="K17" s="4"/>
      <c r="L17" s="3"/>
    </row>
    <row r="18" spans="1:13" s="16" customFormat="1" ht="28.5" customHeight="1" x14ac:dyDescent="0.35">
      <c r="A18" s="16" t="s">
        <v>54</v>
      </c>
      <c r="B18" s="16">
        <f>B13/B12</f>
        <v>0.25225496915695683</v>
      </c>
      <c r="C18" s="16">
        <f>C13/C12</f>
        <v>0.29595698924731184</v>
      </c>
      <c r="D18" s="16">
        <f>D13/D12</f>
        <v>0.25370000000000004</v>
      </c>
      <c r="F18" s="16">
        <f>F13/F12</f>
        <v>0.2468595041322314</v>
      </c>
      <c r="G18" s="16">
        <f>G13/G12</f>
        <v>0.24305132543711225</v>
      </c>
      <c r="H18" s="16">
        <f>H13/H12</f>
        <v>0.18195041322314051</v>
      </c>
      <c r="I18" s="16">
        <f>I13/I12</f>
        <v>0.23746607994132748</v>
      </c>
      <c r="K18" s="18"/>
      <c r="L18" s="19"/>
    </row>
    <row r="19" spans="1:13" s="16" customFormat="1" ht="28.5" customHeight="1" x14ac:dyDescent="0.35">
      <c r="A19" s="16" t="s">
        <v>55</v>
      </c>
      <c r="B19" s="17">
        <f>B11/B12</f>
        <v>76.291980808773133</v>
      </c>
      <c r="C19" s="17">
        <f>C11/C12</f>
        <v>357.95698924731181</v>
      </c>
      <c r="D19" s="17">
        <f>D11/D12</f>
        <v>218.875</v>
      </c>
      <c r="E19" s="17"/>
      <c r="F19" s="17">
        <f>F11/F12</f>
        <v>201.69421487603304</v>
      </c>
      <c r="G19" s="17">
        <f>G11/G12</f>
        <v>127.69317540891144</v>
      </c>
      <c r="H19" s="17">
        <f>H11/H12</f>
        <v>37.344352617079892</v>
      </c>
      <c r="I19" s="17">
        <f>I11/I12</f>
        <v>82.119545287862124</v>
      </c>
      <c r="J19" s="17"/>
      <c r="K19" s="18"/>
      <c r="L19" s="19"/>
    </row>
    <row r="20" spans="1:13" s="16" customFormat="1" ht="28.5" customHeight="1" x14ac:dyDescent="0.35">
      <c r="A20" s="16" t="s">
        <v>68</v>
      </c>
      <c r="B20" s="17">
        <f>B13/B11*1000</f>
        <v>3.3064414697691138</v>
      </c>
      <c r="C20" s="17">
        <f t="shared" ref="C20:I20" si="1">C13/C11*1000</f>
        <v>0.8267948332832683</v>
      </c>
      <c r="D20" s="17">
        <f t="shared" si="1"/>
        <v>1.1591090805254141</v>
      </c>
      <c r="E20" s="17"/>
      <c r="F20" s="17">
        <f t="shared" si="1"/>
        <v>1.2239295226388034</v>
      </c>
      <c r="G20" s="17">
        <f t="shared" si="1"/>
        <v>1.9034010600706714</v>
      </c>
      <c r="H20" s="17">
        <f t="shared" si="1"/>
        <v>4.8722336972558278</v>
      </c>
      <c r="I20" s="17">
        <f t="shared" si="1"/>
        <v>2.8917120657318929</v>
      </c>
      <c r="J20" s="17"/>
      <c r="K20" s="18"/>
      <c r="L20" s="19"/>
    </row>
    <row r="21" spans="1:13" ht="28.5" customHeight="1" x14ac:dyDescent="0.35">
      <c r="B21" s="6">
        <v>1</v>
      </c>
      <c r="C21" s="4">
        <v>2</v>
      </c>
      <c r="D21" s="3">
        <v>7</v>
      </c>
      <c r="E21" s="4">
        <v>11</v>
      </c>
      <c r="F21" s="3">
        <v>12</v>
      </c>
      <c r="G21" s="4">
        <v>13</v>
      </c>
      <c r="H21" s="3">
        <v>15</v>
      </c>
      <c r="I21" s="4">
        <v>16</v>
      </c>
      <c r="J21" s="3">
        <v>17</v>
      </c>
      <c r="K21" s="4">
        <v>19</v>
      </c>
      <c r="L21" s="3" t="s">
        <v>41</v>
      </c>
    </row>
    <row r="22" spans="1:13" ht="28.5" customHeight="1" x14ac:dyDescent="0.35">
      <c r="B22" t="s">
        <v>58</v>
      </c>
      <c r="C22" t="s">
        <v>59</v>
      </c>
      <c r="D22" t="s">
        <v>60</v>
      </c>
      <c r="F22" t="s">
        <v>61</v>
      </c>
      <c r="G22" t="s">
        <v>62</v>
      </c>
      <c r="H22" t="s">
        <v>63</v>
      </c>
      <c r="I22" t="s">
        <v>50</v>
      </c>
    </row>
    <row r="26" spans="1:13" ht="28.5" customHeight="1" x14ac:dyDescent="0.3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ht="28.5" customHeight="1" x14ac:dyDescent="0.35">
      <c r="A27" s="10"/>
      <c r="B27" s="11"/>
      <c r="C27" s="12"/>
      <c r="D27" s="11"/>
      <c r="E27" s="12"/>
      <c r="F27" s="11"/>
      <c r="G27" s="12"/>
      <c r="H27" s="11"/>
      <c r="I27" s="12"/>
      <c r="J27" s="11"/>
      <c r="K27" s="12"/>
      <c r="L27" s="13"/>
      <c r="M27" s="9"/>
    </row>
    <row r="28" spans="1:13" ht="28.5" customHeight="1" x14ac:dyDescent="0.35">
      <c r="A28" s="14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9"/>
    </row>
    <row r="29" spans="1:13" ht="28.5" customHeight="1" x14ac:dyDescent="0.35">
      <c r="A29" s="1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9"/>
    </row>
    <row r="30" spans="1:13" ht="28.5" customHeight="1" x14ac:dyDescent="0.35">
      <c r="A30" s="14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9"/>
    </row>
    <row r="31" spans="1:13" ht="28.5" customHeight="1" x14ac:dyDescent="0.35">
      <c r="A31" s="14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9"/>
    </row>
    <row r="32" spans="1:13" ht="28.5" customHeight="1" x14ac:dyDescent="0.35">
      <c r="A32" s="14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9"/>
    </row>
    <row r="33" spans="1:13" ht="28.5" customHeight="1" x14ac:dyDescent="0.35">
      <c r="A33" s="14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9"/>
    </row>
    <row r="34" spans="1:13" ht="28.5" customHeight="1" x14ac:dyDescent="0.35">
      <c r="A34" s="14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9"/>
    </row>
    <row r="35" spans="1:13" ht="28.5" customHeight="1" x14ac:dyDescent="0.35">
      <c r="A35" s="14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9"/>
    </row>
    <row r="36" spans="1:13" ht="28.5" customHeight="1" x14ac:dyDescent="0.35">
      <c r="A36" s="14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9"/>
    </row>
    <row r="37" spans="1:13" ht="28.5" customHeight="1" x14ac:dyDescent="0.35">
      <c r="A37" s="14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9"/>
    </row>
    <row r="38" spans="1:13" ht="28.5" customHeight="1" x14ac:dyDescent="0.35">
      <c r="A38" s="14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9"/>
    </row>
    <row r="39" spans="1:13" ht="28.5" customHeight="1" x14ac:dyDescent="0.35">
      <c r="A39" s="14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9"/>
    </row>
    <row r="40" spans="1:13" ht="28.5" customHeight="1" x14ac:dyDescent="0.35">
      <c r="A40" s="14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9"/>
    </row>
    <row r="41" spans="1:13" ht="28.5" customHeight="1" x14ac:dyDescent="0.35">
      <c r="A41" s="14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9"/>
    </row>
    <row r="42" spans="1:13" ht="28.5" customHeight="1" x14ac:dyDescent="0.35">
      <c r="A42" s="14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9"/>
    </row>
    <row r="43" spans="1:13" ht="28.5" customHeight="1" x14ac:dyDescent="0.35">
      <c r="A43" s="14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9"/>
    </row>
    <row r="44" spans="1:13" ht="28.5" customHeight="1" x14ac:dyDescent="0.35">
      <c r="A44" s="14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9"/>
    </row>
    <row r="45" spans="1:13" ht="28.5" customHeight="1" x14ac:dyDescent="0.35">
      <c r="A45" s="14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9"/>
    </row>
    <row r="46" spans="1:13" ht="28.5" customHeight="1" x14ac:dyDescent="0.35">
      <c r="A46" s="14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9"/>
    </row>
    <row r="47" spans="1:13" ht="28.5" customHeight="1" x14ac:dyDescent="0.35">
      <c r="A47" s="14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9"/>
    </row>
    <row r="48" spans="1:13" ht="28.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28.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28.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28.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28.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28.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</sheetData>
  <pageMargins left="0.7" right="0.7" top="0.75" bottom="0.75" header="0.3" footer="0.3"/>
  <pageSetup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52F71-CC7F-4B53-B119-B19A63CCE4D7}">
  <sheetPr>
    <pageSetUpPr fitToPage="1"/>
  </sheetPr>
  <dimension ref="A1:R77"/>
  <sheetViews>
    <sheetView tabSelected="1" topLeftCell="L1" zoomScale="53" zoomScaleNormal="53" workbookViewId="0">
      <selection activeCell="J53" sqref="J53"/>
    </sheetView>
  </sheetViews>
  <sheetFormatPr defaultColWidth="17.08984375" defaultRowHeight="28.5" customHeight="1" x14ac:dyDescent="0.35"/>
  <cols>
    <col min="3" max="11" width="17.08984375" customWidth="1"/>
    <col min="12" max="12" width="17.08984375" style="32" customWidth="1"/>
    <col min="13" max="13" width="17.08984375" style="50" customWidth="1"/>
    <col min="14" max="14" width="17.08984375" style="42" customWidth="1"/>
  </cols>
  <sheetData>
    <row r="1" spans="1:13" ht="28.5" customHeight="1" x14ac:dyDescent="0.35">
      <c r="D1" t="s">
        <v>35</v>
      </c>
    </row>
    <row r="2" spans="1:13" s="47" customFormat="1" ht="28.5" customHeight="1" x14ac:dyDescent="0.35">
      <c r="B2" s="47" t="s">
        <v>79</v>
      </c>
      <c r="C2" s="47" t="s">
        <v>90</v>
      </c>
      <c r="D2" s="47" t="s">
        <v>80</v>
      </c>
      <c r="E2" s="47" t="s">
        <v>81</v>
      </c>
      <c r="F2" s="47" t="s">
        <v>82</v>
      </c>
      <c r="G2" s="47" t="s">
        <v>83</v>
      </c>
      <c r="H2" s="47" t="s">
        <v>89</v>
      </c>
      <c r="I2" s="47" t="s">
        <v>85</v>
      </c>
      <c r="J2" s="47" t="s">
        <v>86</v>
      </c>
      <c r="K2" s="47" t="s">
        <v>84</v>
      </c>
      <c r="L2" s="47" t="s">
        <v>88</v>
      </c>
      <c r="M2" s="50" t="s">
        <v>87</v>
      </c>
    </row>
    <row r="3" spans="1:13" ht="28.5" customHeight="1" x14ac:dyDescent="0.35">
      <c r="A3" s="2"/>
      <c r="B3" s="6">
        <v>1</v>
      </c>
      <c r="C3" s="4">
        <v>2</v>
      </c>
      <c r="D3" s="3">
        <v>7</v>
      </c>
      <c r="E3" s="4">
        <v>11</v>
      </c>
      <c r="F3" s="3">
        <v>12</v>
      </c>
      <c r="G3" s="4">
        <v>13</v>
      </c>
      <c r="H3" s="3">
        <v>15</v>
      </c>
      <c r="I3" s="4">
        <v>16</v>
      </c>
      <c r="J3" s="3">
        <v>17</v>
      </c>
      <c r="K3" s="4">
        <v>19</v>
      </c>
      <c r="L3" s="3" t="s">
        <v>41</v>
      </c>
      <c r="M3" s="51">
        <v>3</v>
      </c>
    </row>
    <row r="4" spans="1:13" ht="28.5" hidden="1" customHeight="1" x14ac:dyDescent="0.35">
      <c r="A4" s="2">
        <v>44327</v>
      </c>
      <c r="B4" s="6">
        <v>4154570</v>
      </c>
      <c r="C4" s="4">
        <v>6765340</v>
      </c>
      <c r="D4" s="3">
        <v>6720910</v>
      </c>
      <c r="E4" s="4">
        <v>1875820</v>
      </c>
      <c r="F4" s="3">
        <v>2382140</v>
      </c>
      <c r="G4" s="4">
        <v>6075630</v>
      </c>
      <c r="H4" s="3">
        <v>5537440</v>
      </c>
      <c r="I4" s="4">
        <v>9533520</v>
      </c>
      <c r="J4" s="3">
        <v>3209460</v>
      </c>
      <c r="K4" s="4">
        <v>9398420</v>
      </c>
      <c r="L4" s="3"/>
      <c r="M4" s="33"/>
    </row>
    <row r="5" spans="1:13" ht="28.5" hidden="1" customHeight="1" x14ac:dyDescent="0.35">
      <c r="A5" s="2">
        <v>44341</v>
      </c>
      <c r="B5" s="6">
        <v>4602760</v>
      </c>
      <c r="C5" s="4">
        <v>6973940</v>
      </c>
      <c r="D5" s="3">
        <v>6776780</v>
      </c>
      <c r="E5" s="4">
        <v>1992190</v>
      </c>
      <c r="F5" s="3">
        <v>2551800</v>
      </c>
      <c r="G5" s="4">
        <v>6226420</v>
      </c>
      <c r="H5" s="3">
        <v>5734260</v>
      </c>
      <c r="I5" s="4">
        <v>9693240</v>
      </c>
      <c r="J5" s="3">
        <v>3223280</v>
      </c>
      <c r="K5" s="4">
        <v>9503060</v>
      </c>
      <c r="L5" s="3"/>
      <c r="M5" s="33"/>
    </row>
    <row r="6" spans="1:13" ht="28.5" hidden="1" customHeight="1" x14ac:dyDescent="0.35">
      <c r="A6" s="2">
        <v>44348</v>
      </c>
      <c r="B6" s="6">
        <v>4802410</v>
      </c>
      <c r="C6" s="4">
        <v>7056670</v>
      </c>
      <c r="D6" s="3">
        <v>6802860</v>
      </c>
      <c r="E6" s="4">
        <v>2046810</v>
      </c>
      <c r="F6" s="3">
        <v>2636330</v>
      </c>
      <c r="G6" s="4">
        <v>6305530</v>
      </c>
      <c r="H6" s="3">
        <v>5824340</v>
      </c>
      <c r="I6" s="4">
        <v>9771330</v>
      </c>
      <c r="J6" s="3">
        <v>3229860</v>
      </c>
      <c r="K6" s="4">
        <v>9555910</v>
      </c>
      <c r="L6" s="3"/>
      <c r="M6" s="33"/>
    </row>
    <row r="7" spans="1:13" ht="28.5" hidden="1" customHeight="1" x14ac:dyDescent="0.35">
      <c r="A7" s="2">
        <v>44355</v>
      </c>
      <c r="B7" s="6">
        <v>5004660</v>
      </c>
      <c r="C7" s="4">
        <v>7136870</v>
      </c>
      <c r="D7" s="3">
        <v>6829560</v>
      </c>
      <c r="E7" s="4">
        <v>2107210</v>
      </c>
      <c r="F7" s="3">
        <v>2721670</v>
      </c>
      <c r="G7" s="4">
        <v>6381950</v>
      </c>
      <c r="H7" s="3">
        <v>5906440</v>
      </c>
      <c r="I7" s="4">
        <v>9849900</v>
      </c>
      <c r="J7" s="3">
        <v>3236420</v>
      </c>
      <c r="K7" s="4">
        <v>9607700</v>
      </c>
      <c r="L7" s="3"/>
      <c r="M7" s="33"/>
    </row>
    <row r="8" spans="1:13" ht="28.5" hidden="1" customHeight="1" x14ac:dyDescent="0.35">
      <c r="A8" s="2">
        <v>44362</v>
      </c>
      <c r="B8" s="6">
        <v>5205390</v>
      </c>
      <c r="C8" s="4">
        <v>7213630</v>
      </c>
      <c r="D8" s="3">
        <v>6854770</v>
      </c>
      <c r="E8" s="4">
        <v>2173900</v>
      </c>
      <c r="F8" s="3">
        <v>2808270</v>
      </c>
      <c r="G8" s="4">
        <v>6458860</v>
      </c>
      <c r="H8" s="3">
        <v>5980800</v>
      </c>
      <c r="I8" s="4">
        <v>9928980</v>
      </c>
      <c r="J8" s="3">
        <v>3243020</v>
      </c>
      <c r="K8" s="4">
        <v>9658750</v>
      </c>
      <c r="L8" s="3"/>
      <c r="M8" s="33"/>
    </row>
    <row r="9" spans="1:13" ht="28.5" hidden="1" customHeight="1" x14ac:dyDescent="0.35">
      <c r="A9" s="2">
        <v>44369</v>
      </c>
      <c r="B9" s="6">
        <v>5400540</v>
      </c>
      <c r="C9" s="4">
        <v>7286430</v>
      </c>
      <c r="D9" s="3">
        <v>6878840</v>
      </c>
      <c r="E9" s="4">
        <v>2237520</v>
      </c>
      <c r="F9" s="3">
        <v>2894130</v>
      </c>
      <c r="G9" s="4">
        <v>6574960</v>
      </c>
      <c r="H9" s="3">
        <v>6049290</v>
      </c>
      <c r="I9" s="4">
        <v>10007370</v>
      </c>
      <c r="J9" s="3">
        <v>3249420</v>
      </c>
      <c r="K9" s="4">
        <v>9707870</v>
      </c>
      <c r="L9" s="3"/>
      <c r="M9" s="33"/>
    </row>
    <row r="10" spans="1:13" ht="28.5" hidden="1" customHeight="1" x14ac:dyDescent="0.35">
      <c r="A10" s="2">
        <v>44376</v>
      </c>
      <c r="B10" s="6">
        <v>5449940</v>
      </c>
      <c r="C10" s="4">
        <v>7356370</v>
      </c>
      <c r="D10" s="3">
        <v>6898320</v>
      </c>
      <c r="E10" s="4">
        <v>2302340</v>
      </c>
      <c r="F10" s="3">
        <v>2976980</v>
      </c>
      <c r="G10" s="4">
        <v>6611510</v>
      </c>
      <c r="H10" s="3">
        <v>6124140</v>
      </c>
      <c r="I10" s="4">
        <v>10085260</v>
      </c>
      <c r="J10" s="3">
        <v>3252350</v>
      </c>
      <c r="K10" s="4">
        <v>9756200</v>
      </c>
      <c r="L10" s="3"/>
      <c r="M10" s="33"/>
    </row>
    <row r="11" spans="1:13" ht="28.5" hidden="1" customHeight="1" x14ac:dyDescent="0.35">
      <c r="A11" s="2">
        <v>44383</v>
      </c>
      <c r="B11" s="6">
        <v>5449940</v>
      </c>
      <c r="C11" s="4">
        <v>7419370</v>
      </c>
      <c r="D11" s="3">
        <v>6924780</v>
      </c>
      <c r="E11" s="4">
        <v>2368840</v>
      </c>
      <c r="F11" s="3">
        <v>3057770</v>
      </c>
      <c r="G11" s="4">
        <v>6687560</v>
      </c>
      <c r="H11" s="3">
        <v>6207880</v>
      </c>
      <c r="I11" s="4">
        <v>10162060</v>
      </c>
      <c r="J11" s="3">
        <v>3252350</v>
      </c>
      <c r="K11" s="4">
        <v>9800190</v>
      </c>
      <c r="L11" s="3"/>
      <c r="M11" s="33"/>
    </row>
    <row r="12" spans="1:13" ht="28.5" hidden="1" customHeight="1" x14ac:dyDescent="0.35">
      <c r="A12" s="2">
        <v>44390</v>
      </c>
      <c r="B12" s="6">
        <v>5449940</v>
      </c>
      <c r="C12" s="5">
        <v>7476710</v>
      </c>
      <c r="D12" s="3">
        <v>6945770</v>
      </c>
      <c r="E12" s="4">
        <v>2432890</v>
      </c>
      <c r="F12" s="3">
        <v>3138300</v>
      </c>
      <c r="G12" s="4">
        <v>6753760</v>
      </c>
      <c r="H12" s="3">
        <v>6294670</v>
      </c>
      <c r="I12" s="4">
        <v>10238170</v>
      </c>
      <c r="J12" s="3">
        <v>3265870</v>
      </c>
      <c r="K12" s="4">
        <v>9847290</v>
      </c>
      <c r="L12" s="3"/>
      <c r="M12" s="33"/>
    </row>
    <row r="13" spans="1:13" ht="28.5" hidden="1" customHeight="1" x14ac:dyDescent="0.35">
      <c r="A13" s="2">
        <v>44397</v>
      </c>
      <c r="B13" s="6">
        <v>5449940</v>
      </c>
      <c r="C13" s="4">
        <v>7529860</v>
      </c>
      <c r="D13" s="3">
        <v>6960590</v>
      </c>
      <c r="E13" s="4">
        <v>2499060</v>
      </c>
      <c r="F13" s="3">
        <v>3220060</v>
      </c>
      <c r="G13" s="4">
        <v>6839100</v>
      </c>
      <c r="H13" s="3">
        <v>6339770</v>
      </c>
      <c r="I13" s="4">
        <v>10310980</v>
      </c>
      <c r="J13" s="3">
        <v>3278890</v>
      </c>
      <c r="K13" s="4">
        <v>9851370</v>
      </c>
      <c r="L13" s="3"/>
      <c r="M13" s="33"/>
    </row>
    <row r="14" spans="1:13" ht="28.5" hidden="1" customHeight="1" x14ac:dyDescent="0.35">
      <c r="A14" s="2">
        <v>44404</v>
      </c>
      <c r="B14" s="6">
        <v>5449940</v>
      </c>
      <c r="C14" s="4">
        <v>7581100</v>
      </c>
      <c r="D14" s="3">
        <v>6994790</v>
      </c>
      <c r="E14" s="4">
        <v>2560540</v>
      </c>
      <c r="F14" s="3">
        <v>3292950</v>
      </c>
      <c r="G14" s="4">
        <v>6908450</v>
      </c>
      <c r="H14" s="3">
        <v>6363210</v>
      </c>
      <c r="I14" s="4">
        <v>10377780</v>
      </c>
      <c r="J14" s="3">
        <v>3279250</v>
      </c>
      <c r="K14" s="4">
        <v>9931040</v>
      </c>
      <c r="L14" s="3"/>
      <c r="M14" s="33"/>
    </row>
    <row r="15" spans="1:13" ht="28.5" hidden="1" customHeight="1" x14ac:dyDescent="0.35">
      <c r="A15" s="2">
        <v>44411</v>
      </c>
      <c r="B15" s="6">
        <v>5449940</v>
      </c>
      <c r="C15" s="4">
        <v>7641530</v>
      </c>
      <c r="D15" s="3">
        <v>7018690</v>
      </c>
      <c r="E15" s="4">
        <v>2636850</v>
      </c>
      <c r="F15" s="3">
        <v>3381030</v>
      </c>
      <c r="G15" s="4">
        <v>6980380</v>
      </c>
      <c r="H15" s="3">
        <v>6366570</v>
      </c>
      <c r="I15" s="4">
        <v>10456350</v>
      </c>
      <c r="J15" s="3">
        <v>3286020</v>
      </c>
      <c r="K15" s="4">
        <v>9977290</v>
      </c>
      <c r="L15" s="3"/>
      <c r="M15" s="33"/>
    </row>
    <row r="16" spans="1:13" ht="28.5" hidden="1" customHeight="1" x14ac:dyDescent="0.35">
      <c r="A16" s="2">
        <v>44418</v>
      </c>
      <c r="B16" s="6">
        <v>5561250</v>
      </c>
      <c r="C16" s="4">
        <v>7696310</v>
      </c>
      <c r="D16" s="3">
        <v>7048140</v>
      </c>
      <c r="E16" s="4">
        <v>2705010</v>
      </c>
      <c r="F16" s="3">
        <v>3464110</v>
      </c>
      <c r="G16" s="4">
        <v>7065500</v>
      </c>
      <c r="H16" s="3">
        <v>6407550</v>
      </c>
      <c r="I16" s="4">
        <v>6098590</v>
      </c>
      <c r="J16" s="3">
        <v>3292220</v>
      </c>
      <c r="K16" s="4">
        <v>10019850</v>
      </c>
      <c r="L16" s="3"/>
      <c r="M16" s="33"/>
    </row>
    <row r="17" spans="1:18" ht="28.5" hidden="1" customHeight="1" x14ac:dyDescent="0.35">
      <c r="A17" s="2">
        <v>44425</v>
      </c>
      <c r="B17" s="7">
        <v>5902050</v>
      </c>
      <c r="C17" s="4">
        <v>7749850</v>
      </c>
      <c r="D17" s="8">
        <v>7070060</v>
      </c>
      <c r="E17" s="4">
        <v>2768070</v>
      </c>
      <c r="F17" s="8">
        <v>3551130</v>
      </c>
      <c r="G17" s="4">
        <v>7140950</v>
      </c>
      <c r="H17" s="8">
        <v>6462010</v>
      </c>
      <c r="I17" s="4">
        <v>6155050</v>
      </c>
      <c r="J17" s="8">
        <v>3298340</v>
      </c>
      <c r="K17" s="4">
        <v>10062080</v>
      </c>
      <c r="L17" s="3"/>
      <c r="M17" s="33"/>
    </row>
    <row r="18" spans="1:18" ht="28.5" hidden="1" customHeight="1" x14ac:dyDescent="0.35">
      <c r="A18" s="2">
        <v>44432</v>
      </c>
      <c r="B18" s="7">
        <v>5998710</v>
      </c>
      <c r="C18" s="4">
        <v>7802630</v>
      </c>
      <c r="D18" s="8">
        <v>7095400</v>
      </c>
      <c r="E18" s="4">
        <v>2829400</v>
      </c>
      <c r="F18" s="8">
        <v>3631070</v>
      </c>
      <c r="G18" s="4">
        <v>7216150</v>
      </c>
      <c r="H18" s="8">
        <v>6504130</v>
      </c>
      <c r="I18" s="4">
        <v>6259540</v>
      </c>
      <c r="J18" s="8">
        <v>3304620</v>
      </c>
      <c r="K18" s="4">
        <v>10107800</v>
      </c>
      <c r="L18" s="3">
        <v>4259850</v>
      </c>
      <c r="M18" s="33"/>
    </row>
    <row r="19" spans="1:18" ht="28.5" hidden="1" customHeight="1" x14ac:dyDescent="0.35">
      <c r="A19" s="2">
        <v>44439</v>
      </c>
      <c r="B19" s="7">
        <v>6002350</v>
      </c>
      <c r="C19" s="4">
        <v>7855120</v>
      </c>
      <c r="D19" s="8">
        <v>7117470</v>
      </c>
      <c r="E19" s="4">
        <v>2898110</v>
      </c>
      <c r="F19" s="8">
        <v>3708710</v>
      </c>
      <c r="G19" s="4">
        <v>7290840</v>
      </c>
      <c r="H19" s="8">
        <v>6535850</v>
      </c>
      <c r="I19" s="4">
        <v>6360140</v>
      </c>
      <c r="J19" s="8">
        <v>3310470</v>
      </c>
      <c r="K19" s="4">
        <v>10145770</v>
      </c>
      <c r="L19" s="3">
        <v>4300260</v>
      </c>
      <c r="M19" s="33"/>
    </row>
    <row r="20" spans="1:18" ht="28.5" hidden="1" customHeight="1" x14ac:dyDescent="0.35">
      <c r="A20" s="2">
        <v>44446</v>
      </c>
      <c r="B20" s="7">
        <v>6002350</v>
      </c>
      <c r="C20" s="4">
        <v>7906070</v>
      </c>
      <c r="D20" s="8">
        <v>7138170</v>
      </c>
      <c r="E20" s="15">
        <f>E19+9169*7</f>
        <v>2962293</v>
      </c>
      <c r="F20" s="8">
        <v>3786390</v>
      </c>
      <c r="G20" s="4">
        <v>7365360</v>
      </c>
      <c r="H20" s="8">
        <v>6555960</v>
      </c>
      <c r="I20" s="4">
        <v>6461940</v>
      </c>
      <c r="J20" s="8">
        <v>3316510</v>
      </c>
      <c r="K20" s="4">
        <v>10184620</v>
      </c>
      <c r="L20" s="3">
        <v>4359650</v>
      </c>
      <c r="M20" s="33"/>
      <c r="N20" s="42" t="s">
        <v>53</v>
      </c>
    </row>
    <row r="21" spans="1:18" ht="28.5" customHeight="1" x14ac:dyDescent="0.35">
      <c r="A21" s="2">
        <v>44453</v>
      </c>
      <c r="B21" s="7">
        <v>6047090</v>
      </c>
      <c r="C21" s="4">
        <v>7956380</v>
      </c>
      <c r="D21" s="8">
        <v>7167410</v>
      </c>
      <c r="E21" s="4">
        <v>77407</v>
      </c>
      <c r="F21" s="8">
        <v>3867480</v>
      </c>
      <c r="G21" s="4">
        <v>7435700</v>
      </c>
      <c r="H21" s="8">
        <v>6582100</v>
      </c>
      <c r="I21" s="4">
        <v>6584210</v>
      </c>
      <c r="J21" s="8">
        <v>3322480</v>
      </c>
      <c r="K21" s="4">
        <v>10224780</v>
      </c>
      <c r="L21" s="3">
        <v>4423520</v>
      </c>
      <c r="M21" s="33"/>
      <c r="N21" s="42" t="s">
        <v>69</v>
      </c>
      <c r="R21" s="7">
        <f>B18-B15</f>
        <v>548770</v>
      </c>
    </row>
    <row r="22" spans="1:18" ht="28.5" customHeight="1" x14ac:dyDescent="0.35">
      <c r="A22" s="2">
        <v>44460</v>
      </c>
      <c r="B22" s="29">
        <v>6082880</v>
      </c>
      <c r="C22" s="27">
        <v>8006320</v>
      </c>
      <c r="D22" s="28">
        <v>7186300</v>
      </c>
      <c r="E22" s="27">
        <v>157673</v>
      </c>
      <c r="F22" s="28">
        <v>3949060</v>
      </c>
      <c r="G22" s="27">
        <v>7514000</v>
      </c>
      <c r="H22" s="28">
        <v>6561040</v>
      </c>
      <c r="I22" s="27">
        <v>6615950</v>
      </c>
      <c r="J22" s="28">
        <v>3328470</v>
      </c>
      <c r="K22" s="27">
        <v>10263300</v>
      </c>
      <c r="L22" s="3">
        <v>4476280</v>
      </c>
      <c r="M22" s="33"/>
    </row>
    <row r="23" spans="1:18" ht="28.5" customHeight="1" x14ac:dyDescent="0.35">
      <c r="A23" s="2">
        <v>44466</v>
      </c>
      <c r="B23" s="7">
        <v>6083220</v>
      </c>
      <c r="C23" s="4">
        <v>8048640</v>
      </c>
      <c r="D23" s="8">
        <v>7205940</v>
      </c>
      <c r="E23" s="4">
        <v>226234</v>
      </c>
      <c r="F23" s="8">
        <v>4016220</v>
      </c>
      <c r="G23" s="4">
        <v>7577340</v>
      </c>
      <c r="H23" s="8">
        <v>6516870</v>
      </c>
      <c r="I23" s="4">
        <v>6676080</v>
      </c>
      <c r="J23" s="8">
        <v>3333550</v>
      </c>
      <c r="K23" s="4">
        <v>10296490</v>
      </c>
      <c r="L23" s="3">
        <v>4515610</v>
      </c>
      <c r="M23" s="33"/>
      <c r="N23" s="42" t="s">
        <v>71</v>
      </c>
    </row>
    <row r="24" spans="1:18" ht="28.5" customHeight="1" x14ac:dyDescent="0.35">
      <c r="A24" s="2">
        <v>44474</v>
      </c>
      <c r="B24" s="7">
        <v>6083030</v>
      </c>
      <c r="C24" s="31">
        <v>8106510</v>
      </c>
      <c r="D24" s="8">
        <v>7234060</v>
      </c>
      <c r="E24" s="4">
        <v>317513</v>
      </c>
      <c r="F24" s="8">
        <v>4104670</v>
      </c>
      <c r="G24" s="4">
        <v>7661790</v>
      </c>
      <c r="H24" s="34">
        <v>6516870</v>
      </c>
      <c r="I24" s="4">
        <v>6744560</v>
      </c>
      <c r="J24" s="8">
        <v>3340230</v>
      </c>
      <c r="K24" s="4">
        <v>10349100</v>
      </c>
      <c r="L24" s="3">
        <v>4567330</v>
      </c>
      <c r="M24" s="52">
        <v>1419634</v>
      </c>
      <c r="N24" s="42" t="s">
        <v>73</v>
      </c>
    </row>
    <row r="25" spans="1:18" ht="28.5" customHeight="1" x14ac:dyDescent="0.35">
      <c r="A25" s="2">
        <v>44481</v>
      </c>
      <c r="B25" s="7">
        <v>6205290</v>
      </c>
      <c r="C25" s="4">
        <v>8156430</v>
      </c>
      <c r="D25" s="8">
        <v>7261090</v>
      </c>
      <c r="E25" s="4">
        <v>397080</v>
      </c>
      <c r="F25" s="8">
        <v>4185830</v>
      </c>
      <c r="G25" s="4">
        <v>7733570</v>
      </c>
      <c r="H25" s="8">
        <v>6516020</v>
      </c>
      <c r="I25" s="4">
        <v>6820910</v>
      </c>
      <c r="J25" s="8">
        <v>3346150</v>
      </c>
      <c r="K25" s="4">
        <v>10377530</v>
      </c>
      <c r="L25" s="3">
        <v>4609220</v>
      </c>
      <c r="M25" s="33">
        <v>1502290</v>
      </c>
      <c r="N25" s="42" t="s">
        <v>72</v>
      </c>
    </row>
    <row r="26" spans="1:18" ht="28.5" customHeight="1" x14ac:dyDescent="0.35">
      <c r="A26" s="2">
        <v>44488</v>
      </c>
      <c r="B26" s="7">
        <v>6332310</v>
      </c>
      <c r="C26" s="4">
        <v>8204600</v>
      </c>
      <c r="D26" s="8">
        <v>7279810</v>
      </c>
      <c r="E26" s="4">
        <v>476643</v>
      </c>
      <c r="F26" s="8">
        <v>4266500</v>
      </c>
      <c r="G26" s="4">
        <v>7802420</v>
      </c>
      <c r="H26" s="8">
        <v>6608030</v>
      </c>
      <c r="I26" s="4">
        <v>6915010</v>
      </c>
      <c r="J26" s="8">
        <v>3352000</v>
      </c>
      <c r="K26" s="4">
        <v>10414400</v>
      </c>
      <c r="L26" s="3">
        <v>4644776</v>
      </c>
      <c r="M26" s="33">
        <v>1579090</v>
      </c>
      <c r="N26" s="42" t="s">
        <v>78</v>
      </c>
    </row>
    <row r="27" spans="1:18" ht="28.5" customHeight="1" x14ac:dyDescent="0.35">
      <c r="A27" s="2">
        <v>44495</v>
      </c>
      <c r="B27" s="7">
        <v>6453310</v>
      </c>
      <c r="C27" s="4">
        <v>8250770</v>
      </c>
      <c r="D27" s="8">
        <v>7308520</v>
      </c>
      <c r="E27" s="4">
        <v>555044</v>
      </c>
      <c r="F27" s="8">
        <v>4347190</v>
      </c>
      <c r="G27" s="4">
        <v>7870960</v>
      </c>
      <c r="H27" s="8">
        <v>6700770</v>
      </c>
      <c r="I27" s="4">
        <v>7004370</v>
      </c>
      <c r="J27" s="8">
        <v>3357790</v>
      </c>
      <c r="K27" s="4">
        <v>10455100</v>
      </c>
      <c r="L27" s="3">
        <v>4685070</v>
      </c>
      <c r="M27" s="33">
        <v>1653360</v>
      </c>
      <c r="N27" s="42" t="s">
        <v>93</v>
      </c>
    </row>
    <row r="28" spans="1:18" ht="28.5" customHeight="1" x14ac:dyDescent="0.35">
      <c r="A28" s="2">
        <v>44502</v>
      </c>
      <c r="B28" s="7">
        <v>6679230</v>
      </c>
      <c r="C28" s="4">
        <v>8295540</v>
      </c>
      <c r="D28" s="8">
        <v>7330700</v>
      </c>
      <c r="E28" s="4">
        <v>635507</v>
      </c>
      <c r="F28" s="8">
        <v>4422100</v>
      </c>
      <c r="G28" s="4">
        <v>7940060</v>
      </c>
      <c r="H28" s="8">
        <v>6794440</v>
      </c>
      <c r="I28" s="4">
        <v>7096290</v>
      </c>
      <c r="J28" s="8">
        <v>3363600</v>
      </c>
      <c r="K28" s="4">
        <v>10485020</v>
      </c>
      <c r="L28" s="3">
        <v>4720640</v>
      </c>
      <c r="M28" s="33">
        <v>1726050</v>
      </c>
      <c r="N28" s="42" t="s">
        <v>96</v>
      </c>
    </row>
    <row r="29" spans="1:18" ht="28.5" customHeight="1" x14ac:dyDescent="0.35">
      <c r="A29" s="2">
        <v>44509</v>
      </c>
      <c r="B29" s="7">
        <v>6907650</v>
      </c>
      <c r="C29" s="4">
        <v>8338890</v>
      </c>
      <c r="D29" s="8">
        <v>7342460</v>
      </c>
      <c r="E29" s="4">
        <v>714769</v>
      </c>
      <c r="F29" s="8">
        <v>4422100</v>
      </c>
      <c r="G29" s="4">
        <v>8006670</v>
      </c>
      <c r="H29" s="8">
        <v>6887170</v>
      </c>
      <c r="I29" s="4">
        <v>7189590</v>
      </c>
      <c r="J29" s="8">
        <v>3369490</v>
      </c>
      <c r="K29" s="4">
        <v>10521440</v>
      </c>
      <c r="L29" s="3">
        <v>4758820</v>
      </c>
      <c r="M29" s="33">
        <v>1789660</v>
      </c>
      <c r="N29" s="42" t="s">
        <v>132</v>
      </c>
    </row>
    <row r="30" spans="1:18" ht="28.5" customHeight="1" x14ac:dyDescent="0.35">
      <c r="A30" s="2">
        <v>44516</v>
      </c>
      <c r="B30" s="7">
        <v>7146760</v>
      </c>
      <c r="C30" s="4">
        <v>8380850</v>
      </c>
      <c r="D30" s="8">
        <v>7368130</v>
      </c>
      <c r="E30" s="4">
        <v>793723</v>
      </c>
      <c r="F30" s="8">
        <v>4422100</v>
      </c>
      <c r="G30" s="4">
        <v>8076660</v>
      </c>
      <c r="H30" s="8">
        <v>6978930</v>
      </c>
      <c r="I30" s="4">
        <v>7283040</v>
      </c>
      <c r="J30" s="8">
        <v>3375340</v>
      </c>
      <c r="K30" s="4">
        <v>10556270</v>
      </c>
      <c r="L30" s="3">
        <v>4787670</v>
      </c>
      <c r="M30" s="33">
        <v>1848890</v>
      </c>
    </row>
    <row r="31" spans="1:18" ht="28.5" customHeight="1" x14ac:dyDescent="0.35">
      <c r="A31" s="2">
        <v>44523</v>
      </c>
      <c r="B31" s="56">
        <v>7340510</v>
      </c>
      <c r="C31" s="4">
        <v>8421470</v>
      </c>
      <c r="D31" s="8">
        <v>7392900</v>
      </c>
      <c r="E31" s="4">
        <v>872359</v>
      </c>
      <c r="F31" s="8">
        <v>4422100</v>
      </c>
      <c r="G31" s="4">
        <v>8144580</v>
      </c>
      <c r="H31" s="8">
        <v>7069770</v>
      </c>
      <c r="I31" s="4">
        <v>7375770</v>
      </c>
      <c r="J31" s="8">
        <v>3381120</v>
      </c>
      <c r="K31" s="4">
        <v>10589310</v>
      </c>
      <c r="L31" s="3">
        <v>4819510</v>
      </c>
      <c r="M31" s="33">
        <v>1909870</v>
      </c>
      <c r="N31" t="s">
        <v>145</v>
      </c>
    </row>
    <row r="32" spans="1:18" ht="28.5" customHeight="1" x14ac:dyDescent="0.35">
      <c r="A32" s="2">
        <v>44530</v>
      </c>
      <c r="B32" s="7">
        <v>7544740</v>
      </c>
      <c r="C32" s="4">
        <v>8460660</v>
      </c>
      <c r="D32" s="8">
        <v>7425160</v>
      </c>
      <c r="E32" s="4">
        <v>950940</v>
      </c>
      <c r="F32" s="8">
        <v>4435600</v>
      </c>
      <c r="G32" s="4">
        <v>8212820</v>
      </c>
      <c r="H32" s="8">
        <v>7148040</v>
      </c>
      <c r="I32" s="4">
        <v>7469100</v>
      </c>
      <c r="J32" s="8">
        <v>3386860</v>
      </c>
      <c r="K32" s="4">
        <v>10621000</v>
      </c>
      <c r="L32" s="3">
        <v>4849590</v>
      </c>
      <c r="M32" s="33">
        <v>1970320</v>
      </c>
      <c r="N32" s="42" t="s">
        <v>142</v>
      </c>
    </row>
    <row r="33" spans="1:15" ht="28.5" customHeight="1" x14ac:dyDescent="0.35">
      <c r="A33" s="2">
        <v>44537</v>
      </c>
      <c r="B33" s="7">
        <v>7882790</v>
      </c>
      <c r="C33" s="4">
        <v>8491310</v>
      </c>
      <c r="D33" s="8">
        <v>7476600</v>
      </c>
      <c r="E33" s="4">
        <v>1033516</v>
      </c>
      <c r="F33" s="8">
        <v>4579090</v>
      </c>
      <c r="G33" s="4">
        <v>8285860</v>
      </c>
      <c r="H33" s="8">
        <v>891740</v>
      </c>
      <c r="I33" s="4">
        <v>7569860</v>
      </c>
      <c r="J33" s="8">
        <v>3392860</v>
      </c>
      <c r="K33" s="4">
        <v>10652300</v>
      </c>
      <c r="L33" s="3">
        <v>4880620</v>
      </c>
      <c r="M33" s="33">
        <v>2034820</v>
      </c>
      <c r="N33" s="42" t="s">
        <v>143</v>
      </c>
    </row>
    <row r="34" spans="1:15" ht="28.5" customHeight="1" x14ac:dyDescent="0.35">
      <c r="A34" s="2">
        <v>44544</v>
      </c>
      <c r="B34" s="7">
        <v>8001390</v>
      </c>
      <c r="C34" s="4">
        <v>8544080</v>
      </c>
      <c r="D34" s="8">
        <v>7518730</v>
      </c>
      <c r="E34" s="15">
        <v>1110000</v>
      </c>
      <c r="F34" s="8">
        <v>4711900</v>
      </c>
      <c r="G34" s="4">
        <v>8363740</v>
      </c>
      <c r="H34" s="8">
        <v>1024359</v>
      </c>
      <c r="I34" s="4">
        <v>7668110</v>
      </c>
      <c r="J34" s="8">
        <v>3399380</v>
      </c>
      <c r="K34" s="4">
        <v>10683210</v>
      </c>
      <c r="L34" s="3">
        <v>4912640</v>
      </c>
      <c r="M34" s="33">
        <v>2104090</v>
      </c>
      <c r="N34" t="s">
        <v>146</v>
      </c>
    </row>
    <row r="35" spans="1:15" ht="28.5" customHeight="1" x14ac:dyDescent="0.35">
      <c r="A35" s="2">
        <v>44551</v>
      </c>
      <c r="B35" s="7">
        <v>8126780</v>
      </c>
      <c r="C35" s="4">
        <v>8573440</v>
      </c>
      <c r="D35" s="8">
        <v>7528000</v>
      </c>
      <c r="E35" s="4">
        <v>1187016</v>
      </c>
      <c r="F35" s="8">
        <v>4811230</v>
      </c>
      <c r="G35" s="4">
        <v>8419920</v>
      </c>
      <c r="H35" s="8">
        <v>1034929</v>
      </c>
      <c r="I35" s="4">
        <v>7709060</v>
      </c>
      <c r="J35" s="8">
        <v>3400600</v>
      </c>
      <c r="K35" s="4">
        <v>10701140</v>
      </c>
      <c r="L35" s="3">
        <v>4935430</v>
      </c>
      <c r="M35" s="33">
        <v>2158250</v>
      </c>
    </row>
    <row r="36" spans="1:15" ht="28.5" customHeight="1" x14ac:dyDescent="0.35">
      <c r="A36" s="2">
        <v>44565</v>
      </c>
      <c r="B36" s="7">
        <v>8418863</v>
      </c>
      <c r="C36" s="4">
        <v>8644960</v>
      </c>
      <c r="D36" s="8">
        <v>7528000</v>
      </c>
      <c r="E36" s="4">
        <v>1345842</v>
      </c>
      <c r="F36" s="8">
        <v>5056670</v>
      </c>
      <c r="G36" s="4">
        <v>8559880</v>
      </c>
      <c r="H36" s="8">
        <v>1059843</v>
      </c>
      <c r="I36" s="4">
        <v>7801320</v>
      </c>
      <c r="J36" s="8">
        <v>3418350</v>
      </c>
      <c r="K36" s="4">
        <v>10737130</v>
      </c>
      <c r="L36" s="3">
        <v>4990890</v>
      </c>
      <c r="M36" s="33">
        <v>2292680</v>
      </c>
    </row>
    <row r="37" spans="1:15" ht="28.5" customHeight="1" x14ac:dyDescent="0.35">
      <c r="A37" s="58">
        <v>44572</v>
      </c>
      <c r="B37" s="56">
        <v>8571670</v>
      </c>
      <c r="C37" s="31">
        <v>8679990</v>
      </c>
      <c r="D37" s="59">
        <v>7528000</v>
      </c>
      <c r="E37" s="31">
        <v>1425660</v>
      </c>
      <c r="F37" s="59">
        <v>5180470</v>
      </c>
      <c r="G37" s="31">
        <v>8630490</v>
      </c>
      <c r="H37" s="59">
        <v>1072094</v>
      </c>
      <c r="I37" s="31">
        <v>7850890</v>
      </c>
      <c r="J37" s="59">
        <v>3425360</v>
      </c>
      <c r="K37" s="31">
        <v>10752140</v>
      </c>
      <c r="L37" s="32">
        <v>5017670</v>
      </c>
      <c r="M37" s="32">
        <v>2363080</v>
      </c>
    </row>
    <row r="42" spans="1:15" ht="28.5" customHeight="1" x14ac:dyDescent="0.35">
      <c r="A42" s="35"/>
      <c r="B42" s="47" t="s">
        <v>79</v>
      </c>
      <c r="C42" s="47" t="s">
        <v>90</v>
      </c>
      <c r="D42" s="47" t="s">
        <v>80</v>
      </c>
      <c r="E42" s="47" t="s">
        <v>81</v>
      </c>
      <c r="F42" s="47" t="s">
        <v>82</v>
      </c>
      <c r="G42" s="47" t="s">
        <v>83</v>
      </c>
      <c r="H42" s="47" t="s">
        <v>89</v>
      </c>
      <c r="I42" s="47" t="s">
        <v>85</v>
      </c>
      <c r="J42" s="47" t="s">
        <v>86</v>
      </c>
      <c r="K42" s="47" t="s">
        <v>84</v>
      </c>
      <c r="L42" s="47" t="s">
        <v>88</v>
      </c>
      <c r="M42" s="50" t="s">
        <v>87</v>
      </c>
      <c r="N42" s="43" t="s">
        <v>133</v>
      </c>
    </row>
    <row r="43" spans="1:15" ht="28.5" customHeight="1" x14ac:dyDescent="0.35">
      <c r="A43" s="36"/>
      <c r="B43" s="3">
        <v>1</v>
      </c>
      <c r="C43" s="37">
        <v>2</v>
      </c>
      <c r="D43" s="3">
        <v>7</v>
      </c>
      <c r="E43" s="37">
        <v>11</v>
      </c>
      <c r="F43" s="3">
        <v>12</v>
      </c>
      <c r="G43" s="37">
        <v>13</v>
      </c>
      <c r="H43" s="3">
        <v>15</v>
      </c>
      <c r="I43" s="37">
        <v>16</v>
      </c>
      <c r="J43" s="3">
        <v>17</v>
      </c>
      <c r="K43" s="37">
        <v>19</v>
      </c>
      <c r="L43" s="40" t="s">
        <v>41</v>
      </c>
      <c r="M43" s="53">
        <v>3</v>
      </c>
      <c r="N43" s="44" t="s">
        <v>15</v>
      </c>
      <c r="O43">
        <f>N3</f>
        <v>0</v>
      </c>
    </row>
    <row r="44" spans="1:15" ht="28.5" customHeight="1" x14ac:dyDescent="0.35">
      <c r="A44" s="38">
        <v>44341</v>
      </c>
      <c r="B44" s="39">
        <f t="shared" ref="B44:M44" si="0">(B5-B4)/($A5-$A4)</f>
        <v>32013.571428571428</v>
      </c>
      <c r="C44" s="36">
        <f t="shared" si="0"/>
        <v>14900</v>
      </c>
      <c r="D44" s="39">
        <f t="shared" si="0"/>
        <v>3990.7142857142858</v>
      </c>
      <c r="E44" s="36">
        <f t="shared" si="0"/>
        <v>8312.1428571428569</v>
      </c>
      <c r="F44" s="39">
        <f t="shared" si="0"/>
        <v>12118.571428571429</v>
      </c>
      <c r="G44" s="36">
        <f t="shared" si="0"/>
        <v>10770.714285714286</v>
      </c>
      <c r="H44" s="39">
        <f t="shared" si="0"/>
        <v>14058.571428571429</v>
      </c>
      <c r="I44" s="36">
        <f t="shared" si="0"/>
        <v>11408.571428571429</v>
      </c>
      <c r="J44" s="39">
        <f t="shared" si="0"/>
        <v>987.14285714285711</v>
      </c>
      <c r="K44" s="36">
        <f t="shared" si="0"/>
        <v>7474.2857142857147</v>
      </c>
      <c r="L44" s="41">
        <f t="shared" si="0"/>
        <v>0</v>
      </c>
      <c r="M44" s="54">
        <f t="shared" si="0"/>
        <v>0</v>
      </c>
      <c r="N44" s="44">
        <f t="shared" ref="N44:N57" si="1">SUM(B44:K44)</f>
        <v>116034.28571428572</v>
      </c>
      <c r="O44">
        <f t="shared" ref="O44:O75" si="2">N4</f>
        <v>0</v>
      </c>
    </row>
    <row r="45" spans="1:15" ht="28.5" customHeight="1" x14ac:dyDescent="0.35">
      <c r="A45" s="38">
        <v>44348</v>
      </c>
      <c r="B45" s="39">
        <f t="shared" ref="B45:M45" si="3">(B6-B5)/($A6-$A5)</f>
        <v>28521.428571428572</v>
      </c>
      <c r="C45" s="36">
        <f t="shared" si="3"/>
        <v>11818.571428571429</v>
      </c>
      <c r="D45" s="39">
        <f t="shared" si="3"/>
        <v>3725.7142857142858</v>
      </c>
      <c r="E45" s="36">
        <f t="shared" si="3"/>
        <v>7802.8571428571431</v>
      </c>
      <c r="F45" s="39">
        <f t="shared" si="3"/>
        <v>12075.714285714286</v>
      </c>
      <c r="G45" s="36">
        <f t="shared" si="3"/>
        <v>11301.428571428571</v>
      </c>
      <c r="H45" s="39">
        <f t="shared" si="3"/>
        <v>12868.571428571429</v>
      </c>
      <c r="I45" s="36">
        <f t="shared" si="3"/>
        <v>11155.714285714286</v>
      </c>
      <c r="J45" s="39">
        <f t="shared" si="3"/>
        <v>940</v>
      </c>
      <c r="K45" s="36">
        <f t="shared" si="3"/>
        <v>7550</v>
      </c>
      <c r="L45" s="41">
        <f t="shared" si="3"/>
        <v>0</v>
      </c>
      <c r="M45" s="54">
        <f t="shared" si="3"/>
        <v>0</v>
      </c>
      <c r="N45" s="44">
        <f t="shared" si="1"/>
        <v>107760</v>
      </c>
      <c r="O45">
        <f t="shared" si="2"/>
        <v>0</v>
      </c>
    </row>
    <row r="46" spans="1:15" ht="28.5" customHeight="1" x14ac:dyDescent="0.35">
      <c r="A46" s="38">
        <v>44355</v>
      </c>
      <c r="B46" s="39">
        <f t="shared" ref="B46:M46" si="4">(B7-B6)/($A7-$A6)</f>
        <v>28892.857142857141</v>
      </c>
      <c r="C46" s="36">
        <f t="shared" si="4"/>
        <v>11457.142857142857</v>
      </c>
      <c r="D46" s="39">
        <f t="shared" si="4"/>
        <v>3814.2857142857142</v>
      </c>
      <c r="E46" s="36">
        <f t="shared" si="4"/>
        <v>8628.5714285714294</v>
      </c>
      <c r="F46" s="39">
        <f t="shared" si="4"/>
        <v>12191.428571428571</v>
      </c>
      <c r="G46" s="36">
        <f t="shared" si="4"/>
        <v>10917.142857142857</v>
      </c>
      <c r="H46" s="39">
        <f t="shared" si="4"/>
        <v>11728.571428571429</v>
      </c>
      <c r="I46" s="36">
        <f t="shared" si="4"/>
        <v>11224.285714285714</v>
      </c>
      <c r="J46" s="39">
        <f t="shared" si="4"/>
        <v>937.14285714285711</v>
      </c>
      <c r="K46" s="36">
        <f t="shared" si="4"/>
        <v>7398.5714285714284</v>
      </c>
      <c r="L46" s="41">
        <f t="shared" si="4"/>
        <v>0</v>
      </c>
      <c r="M46" s="54">
        <f t="shared" si="4"/>
        <v>0</v>
      </c>
      <c r="N46" s="44">
        <f t="shared" si="1"/>
        <v>107190.00000000001</v>
      </c>
      <c r="O46">
        <f t="shared" si="2"/>
        <v>0</v>
      </c>
    </row>
    <row r="47" spans="1:15" ht="28.5" customHeight="1" x14ac:dyDescent="0.35">
      <c r="A47" s="38">
        <v>44362</v>
      </c>
      <c r="B47" s="39">
        <f t="shared" ref="B47:M47" si="5">(B8-B7)/($A8-$A7)</f>
        <v>28675.714285714286</v>
      </c>
      <c r="C47" s="36">
        <f t="shared" si="5"/>
        <v>10965.714285714286</v>
      </c>
      <c r="D47" s="39">
        <f t="shared" si="5"/>
        <v>3601.4285714285716</v>
      </c>
      <c r="E47" s="36">
        <f t="shared" si="5"/>
        <v>9527.1428571428569</v>
      </c>
      <c r="F47" s="39">
        <f t="shared" si="5"/>
        <v>12371.428571428571</v>
      </c>
      <c r="G47" s="36">
        <f t="shared" si="5"/>
        <v>10987.142857142857</v>
      </c>
      <c r="H47" s="39">
        <f t="shared" si="5"/>
        <v>10622.857142857143</v>
      </c>
      <c r="I47" s="36">
        <f t="shared" si="5"/>
        <v>11297.142857142857</v>
      </c>
      <c r="J47" s="39">
        <f t="shared" si="5"/>
        <v>942.85714285714289</v>
      </c>
      <c r="K47" s="36">
        <f t="shared" si="5"/>
        <v>7292.8571428571431</v>
      </c>
      <c r="L47" s="41">
        <f t="shared" si="5"/>
        <v>0</v>
      </c>
      <c r="M47" s="54">
        <f t="shared" si="5"/>
        <v>0</v>
      </c>
      <c r="N47" s="44">
        <f t="shared" si="1"/>
        <v>106284.28571428572</v>
      </c>
      <c r="O47">
        <f t="shared" si="2"/>
        <v>0</v>
      </c>
    </row>
    <row r="48" spans="1:15" ht="28.5" customHeight="1" x14ac:dyDescent="0.35">
      <c r="A48" s="38">
        <v>44369</v>
      </c>
      <c r="B48" s="39">
        <f t="shared" ref="B48:M48" si="6">(B9-B8)/($A9-$A8)</f>
        <v>27878.571428571428</v>
      </c>
      <c r="C48" s="36">
        <f t="shared" si="6"/>
        <v>10400</v>
      </c>
      <c r="D48" s="39">
        <f t="shared" si="6"/>
        <v>3438.5714285714284</v>
      </c>
      <c r="E48" s="36">
        <f t="shared" si="6"/>
        <v>9088.5714285714294</v>
      </c>
      <c r="F48" s="39">
        <f t="shared" si="6"/>
        <v>12265.714285714286</v>
      </c>
      <c r="G48" s="36">
        <f t="shared" si="6"/>
        <v>16585.714285714286</v>
      </c>
      <c r="H48" s="39">
        <f t="shared" si="6"/>
        <v>9784.2857142857138</v>
      </c>
      <c r="I48" s="36">
        <f t="shared" si="6"/>
        <v>11198.571428571429</v>
      </c>
      <c r="J48" s="39">
        <f t="shared" si="6"/>
        <v>914.28571428571433</v>
      </c>
      <c r="K48" s="36">
        <f t="shared" si="6"/>
        <v>7017.1428571428569</v>
      </c>
      <c r="L48" s="41">
        <f t="shared" si="6"/>
        <v>0</v>
      </c>
      <c r="M48" s="54">
        <f t="shared" si="6"/>
        <v>0</v>
      </c>
      <c r="N48" s="44">
        <f t="shared" si="1"/>
        <v>108571.42857142857</v>
      </c>
      <c r="O48">
        <f t="shared" si="2"/>
        <v>0</v>
      </c>
    </row>
    <row r="49" spans="1:17" ht="28.5" customHeight="1" x14ac:dyDescent="0.35">
      <c r="A49" s="38">
        <v>44376</v>
      </c>
      <c r="B49" s="39">
        <f t="shared" ref="B49:M49" si="7">(B10-B9)/($A10-$A9)</f>
        <v>7057.1428571428569</v>
      </c>
      <c r="C49" s="36">
        <f t="shared" si="7"/>
        <v>9991.4285714285706</v>
      </c>
      <c r="D49" s="39">
        <f t="shared" si="7"/>
        <v>2782.8571428571427</v>
      </c>
      <c r="E49" s="36">
        <f t="shared" si="7"/>
        <v>9260</v>
      </c>
      <c r="F49" s="39">
        <f t="shared" si="7"/>
        <v>11835.714285714286</v>
      </c>
      <c r="G49" s="36">
        <f t="shared" si="7"/>
        <v>5221.4285714285716</v>
      </c>
      <c r="H49" s="39">
        <f t="shared" si="7"/>
        <v>10692.857142857143</v>
      </c>
      <c r="I49" s="36">
        <f t="shared" si="7"/>
        <v>11127.142857142857</v>
      </c>
      <c r="J49" s="39">
        <f t="shared" si="7"/>
        <v>418.57142857142856</v>
      </c>
      <c r="K49" s="36">
        <f t="shared" si="7"/>
        <v>6904.2857142857147</v>
      </c>
      <c r="L49" s="41">
        <f t="shared" si="7"/>
        <v>0</v>
      </c>
      <c r="M49" s="54">
        <f t="shared" si="7"/>
        <v>0</v>
      </c>
      <c r="N49" s="44">
        <f t="shared" si="1"/>
        <v>75291.42857142858</v>
      </c>
      <c r="O49">
        <f t="shared" si="2"/>
        <v>0</v>
      </c>
    </row>
    <row r="50" spans="1:17" ht="28.5" customHeight="1" x14ac:dyDescent="0.35">
      <c r="A50" s="38">
        <v>44383</v>
      </c>
      <c r="B50" s="39">
        <f t="shared" ref="B50:M50" si="8">(B11-B10)/($A11-$A10)</f>
        <v>0</v>
      </c>
      <c r="C50" s="36">
        <f t="shared" si="8"/>
        <v>9000</v>
      </c>
      <c r="D50" s="39">
        <f t="shared" si="8"/>
        <v>3780</v>
      </c>
      <c r="E50" s="36">
        <f t="shared" si="8"/>
        <v>9500</v>
      </c>
      <c r="F50" s="39">
        <f t="shared" si="8"/>
        <v>11541.428571428571</v>
      </c>
      <c r="G50" s="36">
        <f t="shared" si="8"/>
        <v>10864.285714285714</v>
      </c>
      <c r="H50" s="39">
        <f t="shared" si="8"/>
        <v>11962.857142857143</v>
      </c>
      <c r="I50" s="36">
        <f t="shared" si="8"/>
        <v>10971.428571428571</v>
      </c>
      <c r="J50" s="39">
        <f t="shared" si="8"/>
        <v>0</v>
      </c>
      <c r="K50" s="36">
        <f t="shared" si="8"/>
        <v>6284.2857142857147</v>
      </c>
      <c r="L50" s="41">
        <f t="shared" si="8"/>
        <v>0</v>
      </c>
      <c r="M50" s="54">
        <f t="shared" si="8"/>
        <v>0</v>
      </c>
      <c r="N50" s="44">
        <f t="shared" si="1"/>
        <v>73904.28571428571</v>
      </c>
      <c r="O50">
        <f t="shared" si="2"/>
        <v>0</v>
      </c>
    </row>
    <row r="51" spans="1:17" ht="28.5" customHeight="1" x14ac:dyDescent="0.35">
      <c r="A51" s="38">
        <v>44390</v>
      </c>
      <c r="B51" s="39">
        <f t="shared" ref="B51:M51" si="9">(B12-B11)/($A12-$A11)</f>
        <v>0</v>
      </c>
      <c r="C51" s="36">
        <f t="shared" si="9"/>
        <v>8191.4285714285716</v>
      </c>
      <c r="D51" s="39">
        <f t="shared" si="9"/>
        <v>2998.5714285714284</v>
      </c>
      <c r="E51" s="36">
        <f t="shared" si="9"/>
        <v>9150</v>
      </c>
      <c r="F51" s="39">
        <f t="shared" si="9"/>
        <v>11504.285714285714</v>
      </c>
      <c r="G51" s="36">
        <f t="shared" si="9"/>
        <v>9457.1428571428569</v>
      </c>
      <c r="H51" s="39">
        <f t="shared" si="9"/>
        <v>12398.571428571429</v>
      </c>
      <c r="I51" s="36">
        <f t="shared" si="9"/>
        <v>10872.857142857143</v>
      </c>
      <c r="J51" s="39">
        <f t="shared" si="9"/>
        <v>1931.4285714285713</v>
      </c>
      <c r="K51" s="36">
        <f t="shared" si="9"/>
        <v>6728.5714285714284</v>
      </c>
      <c r="L51" s="41">
        <f t="shared" si="9"/>
        <v>0</v>
      </c>
      <c r="M51" s="54">
        <f t="shared" si="9"/>
        <v>0</v>
      </c>
      <c r="N51" s="44">
        <f t="shared" si="1"/>
        <v>73232.857142857145</v>
      </c>
      <c r="O51">
        <f t="shared" si="2"/>
        <v>0</v>
      </c>
    </row>
    <row r="52" spans="1:17" ht="28.5" customHeight="1" x14ac:dyDescent="0.35">
      <c r="A52" s="38">
        <v>44397</v>
      </c>
      <c r="B52" s="39">
        <f t="shared" ref="B52:M52" si="10">(B13-B12)/($A13-$A12)</f>
        <v>0</v>
      </c>
      <c r="C52" s="36">
        <f t="shared" si="10"/>
        <v>7592.8571428571431</v>
      </c>
      <c r="D52" s="39">
        <f t="shared" si="10"/>
        <v>2117.1428571428573</v>
      </c>
      <c r="E52" s="36">
        <f t="shared" si="10"/>
        <v>9452.8571428571431</v>
      </c>
      <c r="F52" s="39">
        <f t="shared" si="10"/>
        <v>11680</v>
      </c>
      <c r="G52" s="36">
        <f t="shared" si="10"/>
        <v>12191.428571428571</v>
      </c>
      <c r="H52" s="39">
        <f t="shared" si="10"/>
        <v>6442.8571428571431</v>
      </c>
      <c r="I52" s="36">
        <f t="shared" si="10"/>
        <v>10401.428571428571</v>
      </c>
      <c r="J52" s="39">
        <f t="shared" si="10"/>
        <v>1860</v>
      </c>
      <c r="K52" s="36">
        <f t="shared" si="10"/>
        <v>582.85714285714289</v>
      </c>
      <c r="L52" s="41">
        <f t="shared" si="10"/>
        <v>0</v>
      </c>
      <c r="M52" s="54">
        <f t="shared" si="10"/>
        <v>0</v>
      </c>
      <c r="N52" s="44">
        <f t="shared" si="1"/>
        <v>62321.42857142858</v>
      </c>
      <c r="O52">
        <f t="shared" si="2"/>
        <v>0</v>
      </c>
    </row>
    <row r="53" spans="1:17" ht="28.5" customHeight="1" x14ac:dyDescent="0.35">
      <c r="A53" s="38">
        <v>44404</v>
      </c>
      <c r="B53" s="39">
        <f t="shared" ref="B53:M53" si="11">(B14-B13)/($A14-$A13)</f>
        <v>0</v>
      </c>
      <c r="C53" s="36">
        <f t="shared" si="11"/>
        <v>7320</v>
      </c>
      <c r="D53" s="39">
        <f t="shared" si="11"/>
        <v>4885.7142857142853</v>
      </c>
      <c r="E53" s="36">
        <f t="shared" si="11"/>
        <v>8782.8571428571431</v>
      </c>
      <c r="F53" s="39">
        <f t="shared" si="11"/>
        <v>10412.857142857143</v>
      </c>
      <c r="G53" s="36">
        <f t="shared" si="11"/>
        <v>9907.1428571428569</v>
      </c>
      <c r="H53" s="39">
        <f t="shared" si="11"/>
        <v>3348.5714285714284</v>
      </c>
      <c r="I53" s="36">
        <f t="shared" si="11"/>
        <v>9542.8571428571431</v>
      </c>
      <c r="J53" s="39">
        <f t="shared" si="11"/>
        <v>51.428571428571431</v>
      </c>
      <c r="K53" s="36">
        <f t="shared" si="11"/>
        <v>11381.428571428571</v>
      </c>
      <c r="L53" s="41">
        <f t="shared" si="11"/>
        <v>0</v>
      </c>
      <c r="M53" s="54">
        <f t="shared" si="11"/>
        <v>0</v>
      </c>
      <c r="N53" s="44">
        <f t="shared" si="1"/>
        <v>65632.857142857145</v>
      </c>
      <c r="O53">
        <f t="shared" si="2"/>
        <v>0</v>
      </c>
    </row>
    <row r="54" spans="1:17" ht="28.5" customHeight="1" x14ac:dyDescent="0.35">
      <c r="A54" s="38">
        <v>44411</v>
      </c>
      <c r="B54" s="39">
        <f t="shared" ref="B54:M54" si="12">(B15-B14)/($A15-$A14)</f>
        <v>0</v>
      </c>
      <c r="C54" s="36">
        <f t="shared" si="12"/>
        <v>8632.8571428571431</v>
      </c>
      <c r="D54" s="39">
        <f t="shared" si="12"/>
        <v>3414.2857142857142</v>
      </c>
      <c r="E54" s="36">
        <f t="shared" si="12"/>
        <v>10901.428571428571</v>
      </c>
      <c r="F54" s="39">
        <f t="shared" si="12"/>
        <v>12582.857142857143</v>
      </c>
      <c r="G54" s="36">
        <f t="shared" si="12"/>
        <v>10275.714285714286</v>
      </c>
      <c r="H54" s="39">
        <f t="shared" si="12"/>
        <v>480</v>
      </c>
      <c r="I54" s="36">
        <f t="shared" si="12"/>
        <v>11224.285714285714</v>
      </c>
      <c r="J54" s="39">
        <f t="shared" si="12"/>
        <v>967.14285714285711</v>
      </c>
      <c r="K54" s="36">
        <f t="shared" si="12"/>
        <v>6607.1428571428569</v>
      </c>
      <c r="L54" s="41">
        <f t="shared" si="12"/>
        <v>0</v>
      </c>
      <c r="M54" s="54">
        <f t="shared" si="12"/>
        <v>0</v>
      </c>
      <c r="N54" s="44">
        <f t="shared" si="1"/>
        <v>65085.714285714275</v>
      </c>
      <c r="O54">
        <f t="shared" si="2"/>
        <v>0</v>
      </c>
    </row>
    <row r="55" spans="1:17" ht="28.5" customHeight="1" x14ac:dyDescent="0.35">
      <c r="A55" s="38">
        <v>44418</v>
      </c>
      <c r="B55" s="39">
        <f t="shared" ref="B55:H59" si="13">(B16-B15)/($A16-$A15)</f>
        <v>15901.428571428571</v>
      </c>
      <c r="C55" s="36">
        <f t="shared" si="13"/>
        <v>7825.7142857142853</v>
      </c>
      <c r="D55" s="39">
        <f t="shared" si="13"/>
        <v>4207.1428571428569</v>
      </c>
      <c r="E55" s="36">
        <f t="shared" si="13"/>
        <v>9737.1428571428569</v>
      </c>
      <c r="F55" s="39">
        <f t="shared" si="13"/>
        <v>11868.571428571429</v>
      </c>
      <c r="G55" s="36">
        <f t="shared" si="13"/>
        <v>12160</v>
      </c>
      <c r="H55" s="39">
        <f t="shared" si="13"/>
        <v>5854.2857142857147</v>
      </c>
      <c r="I55" s="36">
        <v>0</v>
      </c>
      <c r="J55" s="39">
        <f t="shared" ref="J55:M56" si="14">(J16-J15)/($A16-$A15)</f>
        <v>885.71428571428567</v>
      </c>
      <c r="K55" s="36">
        <f t="shared" si="14"/>
        <v>6080</v>
      </c>
      <c r="L55" s="41">
        <f t="shared" si="14"/>
        <v>0</v>
      </c>
      <c r="M55" s="54">
        <f t="shared" si="14"/>
        <v>0</v>
      </c>
      <c r="N55" s="44">
        <f t="shared" si="1"/>
        <v>74520</v>
      </c>
      <c r="O55">
        <f t="shared" si="2"/>
        <v>0</v>
      </c>
    </row>
    <row r="56" spans="1:17" ht="28.5" customHeight="1" x14ac:dyDescent="0.35">
      <c r="A56" s="38">
        <v>44425</v>
      </c>
      <c r="B56" s="39">
        <f t="shared" si="13"/>
        <v>48685.714285714283</v>
      </c>
      <c r="C56" s="36">
        <f t="shared" si="13"/>
        <v>7648.5714285714284</v>
      </c>
      <c r="D56" s="39">
        <f t="shared" si="13"/>
        <v>3131.4285714285716</v>
      </c>
      <c r="E56" s="36">
        <f t="shared" si="13"/>
        <v>9008.5714285714294</v>
      </c>
      <c r="F56" s="39">
        <f t="shared" si="13"/>
        <v>12431.428571428571</v>
      </c>
      <c r="G56" s="36">
        <f t="shared" si="13"/>
        <v>10778.571428571429</v>
      </c>
      <c r="H56" s="39">
        <f t="shared" si="13"/>
        <v>7780</v>
      </c>
      <c r="I56" s="36">
        <f t="shared" ref="I56:I74" si="15">(I17-I16)/($A17-$A16)</f>
        <v>8065.7142857142853</v>
      </c>
      <c r="J56" s="39">
        <f t="shared" si="14"/>
        <v>874.28571428571433</v>
      </c>
      <c r="K56" s="36">
        <f t="shared" si="14"/>
        <v>6032.8571428571431</v>
      </c>
      <c r="L56" s="41">
        <f t="shared" si="14"/>
        <v>0</v>
      </c>
      <c r="M56" s="54">
        <f t="shared" si="14"/>
        <v>0</v>
      </c>
      <c r="N56" s="44">
        <f t="shared" si="1"/>
        <v>114437.14285714286</v>
      </c>
      <c r="O56">
        <f t="shared" si="2"/>
        <v>0</v>
      </c>
    </row>
    <row r="57" spans="1:17" ht="28.5" customHeight="1" x14ac:dyDescent="0.35">
      <c r="A57" s="38">
        <v>44432</v>
      </c>
      <c r="B57" s="39">
        <f t="shared" si="13"/>
        <v>13808.571428571429</v>
      </c>
      <c r="C57" s="36">
        <f t="shared" si="13"/>
        <v>7540</v>
      </c>
      <c r="D57" s="39">
        <f t="shared" si="13"/>
        <v>3620</v>
      </c>
      <c r="E57" s="36">
        <f t="shared" si="13"/>
        <v>8761.4285714285706</v>
      </c>
      <c r="F57" s="39">
        <f t="shared" si="13"/>
        <v>11420</v>
      </c>
      <c r="G57" s="36">
        <f t="shared" si="13"/>
        <v>10742.857142857143</v>
      </c>
      <c r="H57" s="39">
        <f t="shared" si="13"/>
        <v>6017.1428571428569</v>
      </c>
      <c r="I57" s="36">
        <f t="shared" si="15"/>
        <v>14927.142857142857</v>
      </c>
      <c r="J57" s="39">
        <f t="shared" ref="J57:K74" si="16">(J18-J17)/($A18-$A17)</f>
        <v>897.14285714285711</v>
      </c>
      <c r="K57" s="36">
        <f t="shared" si="16"/>
        <v>6531.4285714285716</v>
      </c>
      <c r="L57" s="41">
        <v>0</v>
      </c>
      <c r="M57" s="54">
        <f t="shared" ref="M57:M62" si="17">(M18-M17)/($A18-$A17)</f>
        <v>0</v>
      </c>
      <c r="N57" s="44">
        <f t="shared" si="1"/>
        <v>84265.714285714275</v>
      </c>
      <c r="O57">
        <f t="shared" si="2"/>
        <v>0</v>
      </c>
    </row>
    <row r="58" spans="1:17" ht="28.5" customHeight="1" x14ac:dyDescent="0.35">
      <c r="A58" s="38">
        <v>44439</v>
      </c>
      <c r="B58" s="39">
        <f t="shared" si="13"/>
        <v>520</v>
      </c>
      <c r="C58" s="36">
        <f t="shared" si="13"/>
        <v>7498.5714285714284</v>
      </c>
      <c r="D58" s="39">
        <f t="shared" si="13"/>
        <v>3152.8571428571427</v>
      </c>
      <c r="E58" s="36">
        <f t="shared" si="13"/>
        <v>9815.7142857142862</v>
      </c>
      <c r="F58" s="39">
        <f t="shared" si="13"/>
        <v>11091.428571428571</v>
      </c>
      <c r="G58" s="36">
        <f t="shared" si="13"/>
        <v>10670</v>
      </c>
      <c r="H58" s="39">
        <f t="shared" si="13"/>
        <v>4531.4285714285716</v>
      </c>
      <c r="I58" s="36">
        <f t="shared" si="15"/>
        <v>14371.428571428571</v>
      </c>
      <c r="J58" s="39">
        <f t="shared" si="16"/>
        <v>835.71428571428567</v>
      </c>
      <c r="K58" s="36">
        <f t="shared" si="16"/>
        <v>5424.2857142857147</v>
      </c>
      <c r="L58" s="41">
        <f t="shared" ref="L58:L74" si="18">(L19-L18)/($A19-$A18)</f>
        <v>5772.8571428571431</v>
      </c>
      <c r="M58" s="54">
        <f t="shared" si="17"/>
        <v>0</v>
      </c>
      <c r="N58" s="44">
        <f>SUM(B58:M58)</f>
        <v>73684.28571428571</v>
      </c>
      <c r="O58">
        <f t="shared" si="2"/>
        <v>0</v>
      </c>
    </row>
    <row r="59" spans="1:17" ht="28.5" customHeight="1" x14ac:dyDescent="0.35">
      <c r="A59" s="38">
        <v>44446</v>
      </c>
      <c r="B59" s="39">
        <f t="shared" si="13"/>
        <v>0</v>
      </c>
      <c r="C59" s="36">
        <f t="shared" si="13"/>
        <v>7278.5714285714284</v>
      </c>
      <c r="D59" s="39">
        <f t="shared" si="13"/>
        <v>2957.1428571428573</v>
      </c>
      <c r="E59" s="36">
        <f t="shared" si="13"/>
        <v>9169</v>
      </c>
      <c r="F59" s="39">
        <f t="shared" si="13"/>
        <v>11097.142857142857</v>
      </c>
      <c r="G59" s="36">
        <f t="shared" si="13"/>
        <v>10645.714285714286</v>
      </c>
      <c r="H59" s="39">
        <f t="shared" si="13"/>
        <v>2872.8571428571427</v>
      </c>
      <c r="I59" s="36">
        <f t="shared" si="15"/>
        <v>14542.857142857143</v>
      </c>
      <c r="J59" s="39">
        <f t="shared" si="16"/>
        <v>862.85714285714289</v>
      </c>
      <c r="K59" s="36">
        <f t="shared" si="16"/>
        <v>5550</v>
      </c>
      <c r="L59" s="41">
        <f t="shared" si="18"/>
        <v>8484.2857142857138</v>
      </c>
      <c r="M59" s="54">
        <f t="shared" si="17"/>
        <v>0</v>
      </c>
      <c r="N59" s="44">
        <f t="shared" ref="N59:N65" si="19">SUM(B59:M59)</f>
        <v>73460.42857142858</v>
      </c>
      <c r="O59">
        <f t="shared" si="2"/>
        <v>0</v>
      </c>
    </row>
    <row r="60" spans="1:17" ht="28.5" customHeight="1" x14ac:dyDescent="0.35">
      <c r="A60" s="38">
        <v>44453</v>
      </c>
      <c r="B60" s="39">
        <f t="shared" ref="B60:B66" si="20">(B21-B20)/3.5</f>
        <v>12782.857142857143</v>
      </c>
      <c r="C60" s="36">
        <f t="shared" ref="C60:E74" si="21">(C21-C20)/($A21-$A20)</f>
        <v>7187.1428571428569</v>
      </c>
      <c r="D60" s="39">
        <f t="shared" si="21"/>
        <v>4177.1428571428569</v>
      </c>
      <c r="E60" s="46">
        <v>11000</v>
      </c>
      <c r="F60" s="39">
        <f t="shared" ref="F60:H63" si="22">(F21-F20)/($A21-$A20)</f>
        <v>11584.285714285714</v>
      </c>
      <c r="G60" s="36">
        <f t="shared" si="22"/>
        <v>10048.571428571429</v>
      </c>
      <c r="H60" s="39">
        <f t="shared" si="22"/>
        <v>3734.2857142857142</v>
      </c>
      <c r="I60" s="36">
        <f t="shared" si="15"/>
        <v>17467.142857142859</v>
      </c>
      <c r="J60" s="39">
        <f t="shared" si="16"/>
        <v>852.85714285714289</v>
      </c>
      <c r="K60" s="36">
        <f t="shared" si="16"/>
        <v>5737.1428571428569</v>
      </c>
      <c r="L60" s="41">
        <f t="shared" si="18"/>
        <v>9124.2857142857138</v>
      </c>
      <c r="M60" s="54">
        <f t="shared" si="17"/>
        <v>0</v>
      </c>
      <c r="N60" s="44">
        <f t="shared" si="19"/>
        <v>93695.714285714275</v>
      </c>
      <c r="O60" t="str">
        <f t="shared" si="2"/>
        <v>Well 11 estimated due to meter</v>
      </c>
    </row>
    <row r="61" spans="1:17" ht="28.5" customHeight="1" x14ac:dyDescent="0.35">
      <c r="A61" s="38">
        <v>44460</v>
      </c>
      <c r="B61" s="39">
        <f t="shared" si="20"/>
        <v>10225.714285714286</v>
      </c>
      <c r="C61" s="36">
        <f t="shared" si="21"/>
        <v>7134.2857142857147</v>
      </c>
      <c r="D61" s="39">
        <f t="shared" si="21"/>
        <v>2698.5714285714284</v>
      </c>
      <c r="E61" s="36">
        <f t="shared" si="21"/>
        <v>11466.571428571429</v>
      </c>
      <c r="F61" s="39">
        <f t="shared" si="22"/>
        <v>11654.285714285714</v>
      </c>
      <c r="G61" s="36">
        <f t="shared" si="22"/>
        <v>11185.714285714286</v>
      </c>
      <c r="H61" s="39">
        <f t="shared" si="22"/>
        <v>-3008.5714285714284</v>
      </c>
      <c r="I61" s="36">
        <f t="shared" si="15"/>
        <v>4534.2857142857147</v>
      </c>
      <c r="J61" s="39">
        <f t="shared" si="16"/>
        <v>855.71428571428567</v>
      </c>
      <c r="K61" s="36">
        <f t="shared" si="16"/>
        <v>5502.8571428571431</v>
      </c>
      <c r="L61" s="41">
        <f t="shared" si="18"/>
        <v>7537.1428571428569</v>
      </c>
      <c r="M61" s="54">
        <f t="shared" si="17"/>
        <v>0</v>
      </c>
      <c r="N61" s="44">
        <f t="shared" si="19"/>
        <v>69786.571428571435</v>
      </c>
      <c r="O61" t="str">
        <f t="shared" si="2"/>
        <v>Well 15 mis reading</v>
      </c>
    </row>
    <row r="62" spans="1:17" ht="28.5" customHeight="1" x14ac:dyDescent="0.35">
      <c r="A62" s="38">
        <v>44467</v>
      </c>
      <c r="B62" s="39">
        <f t="shared" si="20"/>
        <v>97.142857142857139</v>
      </c>
      <c r="C62" s="36">
        <f t="shared" si="21"/>
        <v>7053.333333333333</v>
      </c>
      <c r="D62" s="39">
        <f t="shared" si="21"/>
        <v>3273.3333333333335</v>
      </c>
      <c r="E62" s="36">
        <f t="shared" si="21"/>
        <v>11426.833333333334</v>
      </c>
      <c r="F62" s="39">
        <f t="shared" si="22"/>
        <v>11193.333333333334</v>
      </c>
      <c r="G62" s="36">
        <f t="shared" si="22"/>
        <v>10556.666666666666</v>
      </c>
      <c r="H62" s="39">
        <f t="shared" si="22"/>
        <v>-7361.666666666667</v>
      </c>
      <c r="I62" s="36">
        <f t="shared" si="15"/>
        <v>10021.666666666666</v>
      </c>
      <c r="J62" s="39">
        <f t="shared" si="16"/>
        <v>846.66666666666663</v>
      </c>
      <c r="K62" s="36">
        <f t="shared" si="16"/>
        <v>5531.666666666667</v>
      </c>
      <c r="L62" s="41">
        <f t="shared" si="18"/>
        <v>6555</v>
      </c>
      <c r="M62" s="54">
        <f t="shared" si="17"/>
        <v>0</v>
      </c>
      <c r="N62" s="44">
        <f t="shared" si="19"/>
        <v>59193.976190476184</v>
      </c>
      <c r="O62">
        <f t="shared" si="2"/>
        <v>0</v>
      </c>
    </row>
    <row r="63" spans="1:17" ht="28.5" customHeight="1" x14ac:dyDescent="0.35">
      <c r="A63" s="38">
        <v>44474</v>
      </c>
      <c r="B63" s="39">
        <f t="shared" si="20"/>
        <v>-54.285714285714285</v>
      </c>
      <c r="C63" s="36">
        <f t="shared" si="21"/>
        <v>7233.75</v>
      </c>
      <c r="D63" s="39">
        <f t="shared" si="21"/>
        <v>3515</v>
      </c>
      <c r="E63" s="36">
        <f t="shared" si="21"/>
        <v>11409.875</v>
      </c>
      <c r="F63" s="39">
        <f t="shared" si="22"/>
        <v>11056.25</v>
      </c>
      <c r="G63" s="36">
        <f t="shared" si="22"/>
        <v>10556.25</v>
      </c>
      <c r="H63" s="39">
        <f t="shared" si="22"/>
        <v>0</v>
      </c>
      <c r="I63" s="36">
        <f t="shared" si="15"/>
        <v>8560</v>
      </c>
      <c r="J63" s="39">
        <f t="shared" si="16"/>
        <v>835</v>
      </c>
      <c r="K63" s="36">
        <f t="shared" si="16"/>
        <v>6576.25</v>
      </c>
      <c r="L63" s="41">
        <f t="shared" si="18"/>
        <v>6465</v>
      </c>
      <c r="M63" s="54">
        <v>0</v>
      </c>
      <c r="N63" s="44">
        <f t="shared" si="19"/>
        <v>66153.08928571429</v>
      </c>
      <c r="O63" t="str">
        <f t="shared" si="2"/>
        <v>Well #15 offline since ~9/16</v>
      </c>
      <c r="Q63">
        <v>645</v>
      </c>
    </row>
    <row r="64" spans="1:17" ht="28.5" customHeight="1" x14ac:dyDescent="0.35">
      <c r="A64" s="38">
        <v>44481</v>
      </c>
      <c r="B64" s="39">
        <f t="shared" si="20"/>
        <v>34931.428571428572</v>
      </c>
      <c r="C64" s="36">
        <f t="shared" si="21"/>
        <v>7131.4285714285716</v>
      </c>
      <c r="D64" s="39">
        <f t="shared" si="21"/>
        <v>3861.4285714285716</v>
      </c>
      <c r="E64" s="36">
        <f t="shared" si="21"/>
        <v>11366.714285714286</v>
      </c>
      <c r="F64" s="39">
        <f t="shared" ref="F64:G74" si="23">(F25-F24)/($A25-$A24)</f>
        <v>11594.285714285714</v>
      </c>
      <c r="G64" s="36">
        <f t="shared" si="23"/>
        <v>10254.285714285714</v>
      </c>
      <c r="H64" s="39">
        <v>14400</v>
      </c>
      <c r="I64" s="36">
        <f t="shared" si="15"/>
        <v>10907.142857142857</v>
      </c>
      <c r="J64" s="39">
        <f t="shared" si="16"/>
        <v>845.71428571428567</v>
      </c>
      <c r="K64" s="36">
        <f t="shared" si="16"/>
        <v>4061.4285714285716</v>
      </c>
      <c r="L64" s="41">
        <f t="shared" si="18"/>
        <v>5984.2857142857147</v>
      </c>
      <c r="M64" s="54">
        <f t="shared" ref="M64:M74" si="24">(M25-M24)/($A25-$A24)</f>
        <v>11808</v>
      </c>
      <c r="N64" s="44">
        <f t="shared" si="19"/>
        <v>127146.14285714284</v>
      </c>
      <c r="O64" t="str">
        <f t="shared" si="2"/>
        <v>Est of #3</v>
      </c>
    </row>
    <row r="65" spans="1:15" ht="28.5" customHeight="1" x14ac:dyDescent="0.35">
      <c r="A65" s="38">
        <v>44488</v>
      </c>
      <c r="B65" s="39">
        <f t="shared" si="20"/>
        <v>36291.428571428572</v>
      </c>
      <c r="C65" s="36">
        <f t="shared" si="21"/>
        <v>6881.4285714285716</v>
      </c>
      <c r="D65" s="39">
        <f t="shared" si="21"/>
        <v>2674.2857142857142</v>
      </c>
      <c r="E65" s="36">
        <f t="shared" si="21"/>
        <v>11366.142857142857</v>
      </c>
      <c r="F65" s="39">
        <f t="shared" si="23"/>
        <v>11524.285714285714</v>
      </c>
      <c r="G65" s="36">
        <f t="shared" si="23"/>
        <v>9835.7142857142862</v>
      </c>
      <c r="H65" s="39">
        <f t="shared" ref="H65:H74" si="25">(H26-H25)/($A26-$A25)</f>
        <v>13144.285714285714</v>
      </c>
      <c r="I65" s="36">
        <f t="shared" si="15"/>
        <v>13442.857142857143</v>
      </c>
      <c r="J65" s="39">
        <f t="shared" si="16"/>
        <v>835.71428571428567</v>
      </c>
      <c r="K65" s="36">
        <f t="shared" si="16"/>
        <v>5267.1428571428569</v>
      </c>
      <c r="L65" s="41">
        <f t="shared" si="18"/>
        <v>5079.4285714285716</v>
      </c>
      <c r="M65" s="54">
        <f t="shared" si="24"/>
        <v>10971.428571428571</v>
      </c>
      <c r="N65" s="44">
        <f t="shared" si="19"/>
        <v>127314.14285714286</v>
      </c>
      <c r="O65" t="str">
        <f t="shared" si="2"/>
        <v>Wells 1,3,15 online</v>
      </c>
    </row>
    <row r="66" spans="1:15" ht="28.5" customHeight="1" x14ac:dyDescent="0.35">
      <c r="A66" s="38">
        <v>44495</v>
      </c>
      <c r="B66" s="39">
        <f t="shared" si="20"/>
        <v>34571.428571428572</v>
      </c>
      <c r="C66" s="36">
        <f t="shared" si="21"/>
        <v>6595.7142857142853</v>
      </c>
      <c r="D66" s="39">
        <f t="shared" si="21"/>
        <v>4101.4285714285716</v>
      </c>
      <c r="E66" s="36">
        <f t="shared" ref="E66" si="26">(E27-E26)/($A27-$A26)</f>
        <v>11200.142857142857</v>
      </c>
      <c r="F66" s="39">
        <f t="shared" si="23"/>
        <v>11527.142857142857</v>
      </c>
      <c r="G66" s="36">
        <f t="shared" si="23"/>
        <v>9791.4285714285706</v>
      </c>
      <c r="H66" s="39">
        <f t="shared" si="25"/>
        <v>13248.571428571429</v>
      </c>
      <c r="I66" s="36">
        <f t="shared" si="15"/>
        <v>12765.714285714286</v>
      </c>
      <c r="J66" s="39">
        <f t="shared" si="16"/>
        <v>827.14285714285711</v>
      </c>
      <c r="K66" s="36">
        <f t="shared" si="16"/>
        <v>5814.2857142857147</v>
      </c>
      <c r="L66" s="41">
        <f t="shared" si="18"/>
        <v>5756.2857142857147</v>
      </c>
      <c r="M66" s="54">
        <f t="shared" si="24"/>
        <v>10610</v>
      </c>
      <c r="N66" s="44">
        <f t="shared" ref="N66:N75" si="27">SUM(B66:K66)</f>
        <v>110443</v>
      </c>
      <c r="O66" t="str">
        <f t="shared" si="2"/>
        <v>Well 1 failed capacitor</v>
      </c>
    </row>
    <row r="67" spans="1:15" ht="28.5" customHeight="1" x14ac:dyDescent="0.35">
      <c r="A67" s="38">
        <v>44502</v>
      </c>
      <c r="B67" s="39">
        <f>(B28-B27)/(A68-A67)</f>
        <v>32274.285714285714</v>
      </c>
      <c r="C67" s="36">
        <f t="shared" si="21"/>
        <v>6395.7142857142853</v>
      </c>
      <c r="D67" s="39">
        <f t="shared" si="21"/>
        <v>3168.5714285714284</v>
      </c>
      <c r="E67" s="36">
        <f t="shared" ref="E67" si="28">(E28-E27)/($A28-$A27)</f>
        <v>11494.714285714286</v>
      </c>
      <c r="F67" s="39">
        <f t="shared" si="23"/>
        <v>10701.428571428571</v>
      </c>
      <c r="G67" s="36">
        <f t="shared" si="23"/>
        <v>9871.4285714285706</v>
      </c>
      <c r="H67" s="39">
        <f t="shared" si="25"/>
        <v>13381.428571428571</v>
      </c>
      <c r="I67" s="36">
        <f t="shared" si="15"/>
        <v>13131.428571428571</v>
      </c>
      <c r="J67" s="39">
        <f t="shared" si="16"/>
        <v>830</v>
      </c>
      <c r="K67" s="36">
        <f t="shared" si="16"/>
        <v>4274.2857142857147</v>
      </c>
      <c r="L67" s="41">
        <f t="shared" si="18"/>
        <v>5081.4285714285716</v>
      </c>
      <c r="M67" s="54">
        <f t="shared" si="24"/>
        <v>10384.285714285714</v>
      </c>
      <c r="N67" s="44">
        <f t="shared" si="27"/>
        <v>105523.2857142857</v>
      </c>
      <c r="O67" t="str">
        <f t="shared" si="2"/>
        <v>Well 1 replace with larger capacitor</v>
      </c>
    </row>
    <row r="68" spans="1:15" ht="28.5" customHeight="1" x14ac:dyDescent="0.35">
      <c r="A68" s="38">
        <v>44509</v>
      </c>
      <c r="B68" s="39">
        <f t="shared" ref="B68:B74" si="29">(B29-B28)/(A69-A68)</f>
        <v>32631.428571428572</v>
      </c>
      <c r="C68" s="36">
        <f t="shared" si="21"/>
        <v>6192.8571428571431</v>
      </c>
      <c r="D68" s="39">
        <f t="shared" si="21"/>
        <v>1680</v>
      </c>
      <c r="E68" s="36">
        <f t="shared" ref="E68" si="30">(E29-E28)/($A29-$A28)</f>
        <v>11323.142857142857</v>
      </c>
      <c r="F68" s="39">
        <f t="shared" si="23"/>
        <v>0</v>
      </c>
      <c r="G68" s="36">
        <f t="shared" si="23"/>
        <v>9515.7142857142862</v>
      </c>
      <c r="H68" s="39">
        <f t="shared" si="25"/>
        <v>13247.142857142857</v>
      </c>
      <c r="I68" s="36">
        <f t="shared" si="15"/>
        <v>13328.571428571429</v>
      </c>
      <c r="J68" s="39">
        <f t="shared" si="16"/>
        <v>841.42857142857144</v>
      </c>
      <c r="K68" s="36">
        <f t="shared" si="16"/>
        <v>5202.8571428571431</v>
      </c>
      <c r="L68" s="41">
        <f t="shared" si="18"/>
        <v>5454.2857142857147</v>
      </c>
      <c r="M68" s="54">
        <f t="shared" si="24"/>
        <v>9087.1428571428569</v>
      </c>
      <c r="N68" s="44">
        <f t="shared" si="27"/>
        <v>93963.142857142855</v>
      </c>
      <c r="O68" t="str">
        <f t="shared" si="2"/>
        <v>check #7 power</v>
      </c>
    </row>
    <row r="69" spans="1:15" ht="28.5" customHeight="1" x14ac:dyDescent="0.35">
      <c r="A69" s="38">
        <v>44516</v>
      </c>
      <c r="B69" s="39">
        <f t="shared" si="29"/>
        <v>34158.571428571428</v>
      </c>
      <c r="C69" s="36">
        <f t="shared" si="21"/>
        <v>5994.2857142857147</v>
      </c>
      <c r="D69" s="39">
        <f t="shared" si="21"/>
        <v>3667.1428571428573</v>
      </c>
      <c r="E69" s="36">
        <f t="shared" ref="E69" si="31">(E30-E29)/($A30-$A29)</f>
        <v>11279.142857142857</v>
      </c>
      <c r="F69" s="39">
        <f t="shared" si="23"/>
        <v>0</v>
      </c>
      <c r="G69" s="36">
        <f t="shared" si="23"/>
        <v>9998.5714285714294</v>
      </c>
      <c r="H69" s="39">
        <f t="shared" si="25"/>
        <v>13108.571428571429</v>
      </c>
      <c r="I69" s="36">
        <f t="shared" si="15"/>
        <v>13350</v>
      </c>
      <c r="J69" s="39">
        <f t="shared" si="16"/>
        <v>835.71428571428567</v>
      </c>
      <c r="K69" s="36">
        <f t="shared" si="16"/>
        <v>4975.7142857142853</v>
      </c>
      <c r="L69" s="41">
        <f t="shared" si="18"/>
        <v>4121.4285714285716</v>
      </c>
      <c r="M69" s="54">
        <f t="shared" si="24"/>
        <v>8461.4285714285706</v>
      </c>
      <c r="N69" s="44">
        <f t="shared" si="27"/>
        <v>97367.71428571429</v>
      </c>
      <c r="O69" t="str">
        <f t="shared" si="2"/>
        <v>#7 still off</v>
      </c>
    </row>
    <row r="70" spans="1:15" ht="28.5" customHeight="1" x14ac:dyDescent="0.35">
      <c r="A70" s="38">
        <v>44523</v>
      </c>
      <c r="B70" s="39">
        <f t="shared" si="29"/>
        <v>27678.571428571428</v>
      </c>
      <c r="C70" s="36">
        <f t="shared" si="21"/>
        <v>5802.8571428571431</v>
      </c>
      <c r="D70" s="39">
        <f t="shared" si="21"/>
        <v>3538.5714285714284</v>
      </c>
      <c r="E70" s="36">
        <f t="shared" ref="E70" si="32">(E31-E30)/($A31-$A30)</f>
        <v>11233.714285714286</v>
      </c>
      <c r="F70" s="39">
        <f t="shared" si="23"/>
        <v>0</v>
      </c>
      <c r="G70" s="36">
        <f t="shared" si="23"/>
        <v>9702.8571428571431</v>
      </c>
      <c r="H70" s="39">
        <f t="shared" si="25"/>
        <v>12977.142857142857</v>
      </c>
      <c r="I70" s="36">
        <f t="shared" si="15"/>
        <v>13247.142857142857</v>
      </c>
      <c r="J70" s="39">
        <f t="shared" si="16"/>
        <v>825.71428571428567</v>
      </c>
      <c r="K70" s="36">
        <f t="shared" si="16"/>
        <v>4720</v>
      </c>
      <c r="L70" s="41">
        <f t="shared" si="18"/>
        <v>4548.5714285714284</v>
      </c>
      <c r="M70" s="54">
        <f t="shared" si="24"/>
        <v>8711.4285714285706</v>
      </c>
      <c r="N70" s="44">
        <f t="shared" si="27"/>
        <v>89726.571428571435</v>
      </c>
      <c r="O70">
        <f t="shared" si="2"/>
        <v>0</v>
      </c>
    </row>
    <row r="71" spans="1:15" ht="28.5" customHeight="1" x14ac:dyDescent="0.35">
      <c r="A71" s="38">
        <v>44530</v>
      </c>
      <c r="B71" s="39">
        <f t="shared" si="29"/>
        <v>29175.714285714286</v>
      </c>
      <c r="C71" s="36">
        <f t="shared" si="21"/>
        <v>5598.5714285714284</v>
      </c>
      <c r="D71" s="39">
        <f t="shared" si="21"/>
        <v>4608.5714285714284</v>
      </c>
      <c r="E71" s="36">
        <f t="shared" ref="E71" si="33">(E32-E31)/($A32-$A31)</f>
        <v>11225.857142857143</v>
      </c>
      <c r="F71" s="39">
        <f>(F32-F31)/1.5</f>
        <v>9000</v>
      </c>
      <c r="G71" s="36">
        <f t="shared" si="23"/>
        <v>9748.5714285714294</v>
      </c>
      <c r="H71" s="39">
        <f t="shared" si="25"/>
        <v>11181.428571428571</v>
      </c>
      <c r="I71" s="36">
        <f t="shared" si="15"/>
        <v>13332.857142857143</v>
      </c>
      <c r="J71" s="39">
        <f t="shared" si="16"/>
        <v>820</v>
      </c>
      <c r="K71" s="36">
        <f t="shared" si="16"/>
        <v>4527.1428571428569</v>
      </c>
      <c r="L71" s="41">
        <f t="shared" si="18"/>
        <v>4297.1428571428569</v>
      </c>
      <c r="M71" s="54">
        <f t="shared" si="24"/>
        <v>8635.7142857142862</v>
      </c>
      <c r="N71" s="44">
        <f t="shared" si="27"/>
        <v>99218.71428571429</v>
      </c>
      <c r="O71" t="s">
        <v>144</v>
      </c>
    </row>
    <row r="72" spans="1:15" ht="28.5" customHeight="1" x14ac:dyDescent="0.35">
      <c r="A72" s="38">
        <v>44537</v>
      </c>
      <c r="B72" s="39">
        <f t="shared" si="29"/>
        <v>48292.857142857145</v>
      </c>
      <c r="C72" s="36">
        <f t="shared" si="21"/>
        <v>4378.5714285714284</v>
      </c>
      <c r="D72" s="39">
        <f t="shared" si="21"/>
        <v>7348.5714285714284</v>
      </c>
      <c r="E72" s="36">
        <f t="shared" ref="E72" si="34">(E33-E32)/($A33-$A32)</f>
        <v>11796.571428571429</v>
      </c>
      <c r="F72" s="39">
        <f t="shared" si="23"/>
        <v>20498.571428571428</v>
      </c>
      <c r="G72" s="36">
        <f t="shared" si="23"/>
        <v>10434.285714285714</v>
      </c>
      <c r="H72" s="57">
        <f>89174/4</f>
        <v>22293.5</v>
      </c>
      <c r="I72" s="36">
        <f t="shared" si="15"/>
        <v>14394.285714285714</v>
      </c>
      <c r="J72" s="39">
        <f t="shared" si="16"/>
        <v>857.14285714285711</v>
      </c>
      <c r="K72" s="36">
        <f t="shared" si="16"/>
        <v>4471.4285714285716</v>
      </c>
      <c r="L72" s="41">
        <f t="shared" si="18"/>
        <v>4432.8571428571431</v>
      </c>
      <c r="M72" s="54">
        <f t="shared" si="24"/>
        <v>9214.2857142857138</v>
      </c>
      <c r="N72" s="44">
        <f t="shared" si="27"/>
        <v>144765.78571428574</v>
      </c>
      <c r="O72" t="str">
        <f>N32</f>
        <v>Well 15 failure and burnt control box,</v>
      </c>
    </row>
    <row r="73" spans="1:15" ht="28.5" customHeight="1" x14ac:dyDescent="0.35">
      <c r="A73" s="38">
        <v>44544</v>
      </c>
      <c r="B73" s="39">
        <f t="shared" si="29"/>
        <v>16942.857142857141</v>
      </c>
      <c r="C73" s="36">
        <f t="shared" si="21"/>
        <v>7538.5714285714284</v>
      </c>
      <c r="D73" s="39">
        <f t="shared" si="21"/>
        <v>6018.5714285714284</v>
      </c>
      <c r="E73" s="46">
        <f t="shared" ref="E73" si="35">(E34-E33)/($A34-$A33)</f>
        <v>10926.285714285714</v>
      </c>
      <c r="F73" s="39">
        <f t="shared" si="23"/>
        <v>18972.857142857141</v>
      </c>
      <c r="G73" s="36">
        <f t="shared" si="23"/>
        <v>11125.714285714286</v>
      </c>
      <c r="H73" s="39">
        <f t="shared" si="25"/>
        <v>18945.571428571428</v>
      </c>
      <c r="I73" s="36">
        <f t="shared" si="15"/>
        <v>14035.714285714286</v>
      </c>
      <c r="J73" s="39">
        <f t="shared" si="16"/>
        <v>931.42857142857144</v>
      </c>
      <c r="K73" s="36">
        <f t="shared" si="16"/>
        <v>4415.7142857142853</v>
      </c>
      <c r="L73" s="41">
        <f t="shared" si="18"/>
        <v>4574.2857142857147</v>
      </c>
      <c r="M73" s="54">
        <f t="shared" si="24"/>
        <v>9895.7142857142862</v>
      </c>
      <c r="N73" s="44">
        <f t="shared" si="27"/>
        <v>109853.28571428572</v>
      </c>
      <c r="O73" t="str">
        <f>N33</f>
        <v xml:space="preserve"> Well 1 failed, high current</v>
      </c>
    </row>
    <row r="74" spans="1:15" ht="28.5" customHeight="1" x14ac:dyDescent="0.35">
      <c r="A74" s="38">
        <v>44551</v>
      </c>
      <c r="B74" s="39">
        <f t="shared" si="29"/>
        <v>8956.4285714285706</v>
      </c>
      <c r="C74" s="36">
        <f t="shared" si="21"/>
        <v>4194.2857142857147</v>
      </c>
      <c r="D74" s="39">
        <f t="shared" si="21"/>
        <v>1324.2857142857142</v>
      </c>
      <c r="E74" s="36">
        <f t="shared" ref="E74" si="36">(E35-E34)/($A35-$A34)</f>
        <v>11002.285714285714</v>
      </c>
      <c r="F74" s="39">
        <f t="shared" si="23"/>
        <v>14190</v>
      </c>
      <c r="G74" s="36">
        <f t="shared" si="23"/>
        <v>8025.7142857142853</v>
      </c>
      <c r="H74" s="39">
        <f t="shared" si="25"/>
        <v>1510</v>
      </c>
      <c r="I74" s="36">
        <f t="shared" si="15"/>
        <v>5850</v>
      </c>
      <c r="J74" s="39">
        <f t="shared" si="16"/>
        <v>174.28571428571428</v>
      </c>
      <c r="K74" s="36">
        <f t="shared" si="16"/>
        <v>2561.4285714285716</v>
      </c>
      <c r="L74" s="41">
        <f t="shared" si="18"/>
        <v>3255.7142857142858</v>
      </c>
      <c r="M74" s="54">
        <f t="shared" si="24"/>
        <v>7737.1428571428569</v>
      </c>
      <c r="N74" s="44">
        <f t="shared" si="27"/>
        <v>57788.714285714283</v>
      </c>
    </row>
    <row r="75" spans="1:15" ht="28.5" customHeight="1" x14ac:dyDescent="0.35">
      <c r="A75" s="38">
        <v>44565</v>
      </c>
      <c r="B75" s="39">
        <f>(B36-B35)/14</f>
        <v>20863.071428571428</v>
      </c>
      <c r="C75" s="39">
        <f t="shared" ref="C75:M76" si="37">(C36-C35)/14</f>
        <v>5108.5714285714284</v>
      </c>
      <c r="D75" s="39">
        <f t="shared" si="37"/>
        <v>0</v>
      </c>
      <c r="E75" s="39">
        <f t="shared" si="37"/>
        <v>11344.714285714286</v>
      </c>
      <c r="F75" s="39">
        <f t="shared" si="37"/>
        <v>17531.428571428572</v>
      </c>
      <c r="G75" s="39">
        <f t="shared" si="37"/>
        <v>9997.1428571428569</v>
      </c>
      <c r="H75" s="39">
        <f t="shared" si="37"/>
        <v>1779.5714285714287</v>
      </c>
      <c r="I75" s="39">
        <f t="shared" si="37"/>
        <v>6590</v>
      </c>
      <c r="J75" s="39">
        <f t="shared" si="37"/>
        <v>1267.8571428571429</v>
      </c>
      <c r="K75" s="39">
        <f t="shared" si="37"/>
        <v>2570.7142857142858</v>
      </c>
      <c r="L75" s="41">
        <f t="shared" si="37"/>
        <v>3961.4285714285716</v>
      </c>
      <c r="M75" s="41">
        <f t="shared" si="37"/>
        <v>9602.1428571428569</v>
      </c>
      <c r="N75" s="44">
        <f t="shared" si="27"/>
        <v>77053.071428571435</v>
      </c>
      <c r="O75">
        <f t="shared" si="2"/>
        <v>0</v>
      </c>
    </row>
    <row r="76" spans="1:15" ht="28.5" customHeight="1" x14ac:dyDescent="0.35">
      <c r="A76" s="38">
        <v>44572</v>
      </c>
      <c r="B76" s="39">
        <f>(B37-B36)/($A37-$A36)</f>
        <v>21829.571428571428</v>
      </c>
      <c r="C76" s="39">
        <f t="shared" ref="C76:M76" si="38">(C37-C36)/($A37-$A36)</f>
        <v>5004.2857142857147</v>
      </c>
      <c r="D76" s="39">
        <f t="shared" si="38"/>
        <v>0</v>
      </c>
      <c r="E76" s="39">
        <f t="shared" si="38"/>
        <v>11402.571428571429</v>
      </c>
      <c r="F76" s="39">
        <f t="shared" si="38"/>
        <v>17685.714285714286</v>
      </c>
      <c r="G76" s="39">
        <f t="shared" si="38"/>
        <v>10087.142857142857</v>
      </c>
      <c r="H76" s="39">
        <f t="shared" si="38"/>
        <v>1750.1428571428571</v>
      </c>
      <c r="I76" s="39">
        <f t="shared" si="38"/>
        <v>7081.4285714285716</v>
      </c>
      <c r="J76" s="39">
        <f t="shared" si="38"/>
        <v>1001.4285714285714</v>
      </c>
      <c r="K76" s="39">
        <f t="shared" si="38"/>
        <v>2144.2857142857142</v>
      </c>
      <c r="L76" s="41">
        <f t="shared" si="38"/>
        <v>3825.7142857142858</v>
      </c>
      <c r="M76" s="41">
        <f t="shared" si="38"/>
        <v>10057.142857142857</v>
      </c>
      <c r="N76" s="44">
        <f t="shared" ref="N76" si="39">SUM(B76:K76)</f>
        <v>77986.571428571406</v>
      </c>
    </row>
    <row r="77" spans="1:15" ht="28.5" customHeight="1" x14ac:dyDescent="0.35">
      <c r="A77" s="14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3"/>
      <c r="M77" s="55"/>
      <c r="N77" s="45"/>
    </row>
  </sheetData>
  <pageMargins left="0.7" right="0.7" top="0.75" bottom="0.75" header="0.3" footer="0.3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B9BB0-745F-47FE-AAB8-366E2D41992D}">
  <dimension ref="A1:I12"/>
  <sheetViews>
    <sheetView zoomScale="60" zoomScaleNormal="60" workbookViewId="0">
      <selection activeCell="N14" sqref="N14"/>
    </sheetView>
  </sheetViews>
  <sheetFormatPr defaultRowHeight="14.5" x14ac:dyDescent="0.35"/>
  <cols>
    <col min="2" max="2" width="22" customWidth="1"/>
    <col min="3" max="3" width="10.81640625" customWidth="1"/>
    <col min="4" max="4" width="12.7265625" customWidth="1"/>
    <col min="5" max="8" width="10.81640625" customWidth="1"/>
  </cols>
  <sheetData>
    <row r="1" spans="1:9" x14ac:dyDescent="0.35">
      <c r="A1" s="32"/>
      <c r="B1" s="32"/>
      <c r="C1" s="32"/>
      <c r="D1" s="48">
        <v>44504</v>
      </c>
      <c r="E1" s="49">
        <v>44509</v>
      </c>
      <c r="F1" s="49">
        <v>44516</v>
      </c>
      <c r="G1" s="49"/>
      <c r="H1" s="49"/>
    </row>
    <row r="2" spans="1:9" x14ac:dyDescent="0.35">
      <c r="A2" s="32" t="s">
        <v>97</v>
      </c>
      <c r="B2" s="32" t="s">
        <v>4</v>
      </c>
      <c r="C2" s="32" t="s">
        <v>64</v>
      </c>
      <c r="D2" s="32" t="s">
        <v>131</v>
      </c>
      <c r="E2" s="32" t="s">
        <v>131</v>
      </c>
      <c r="F2" s="32"/>
      <c r="G2" s="32"/>
      <c r="H2" s="32"/>
      <c r="I2" t="s">
        <v>0</v>
      </c>
    </row>
    <row r="3" spans="1:9" x14ac:dyDescent="0.35">
      <c r="A3" s="32" t="s">
        <v>123</v>
      </c>
      <c r="B3" s="32" t="s">
        <v>79</v>
      </c>
      <c r="C3" s="32">
        <v>297</v>
      </c>
      <c r="D3" s="32">
        <v>103</v>
      </c>
      <c r="E3" s="32" t="s">
        <v>140</v>
      </c>
      <c r="F3" s="32" t="s">
        <v>141</v>
      </c>
      <c r="G3" s="32"/>
      <c r="H3" s="32"/>
    </row>
    <row r="4" spans="1:9" x14ac:dyDescent="0.35">
      <c r="A4" s="32" t="s">
        <v>124</v>
      </c>
      <c r="B4" s="32" t="s">
        <v>98</v>
      </c>
      <c r="C4" s="32" t="s">
        <v>99</v>
      </c>
      <c r="D4" s="32" t="s">
        <v>100</v>
      </c>
      <c r="E4" s="32"/>
      <c r="F4" s="32"/>
      <c r="G4" s="32"/>
      <c r="H4" s="32"/>
      <c r="I4" t="s">
        <v>125</v>
      </c>
    </row>
    <row r="5" spans="1:9" x14ac:dyDescent="0.35">
      <c r="A5" s="32" t="s">
        <v>127</v>
      </c>
      <c r="B5" s="32" t="s">
        <v>101</v>
      </c>
      <c r="C5" s="32" t="s">
        <v>102</v>
      </c>
      <c r="D5" s="32" t="s">
        <v>100</v>
      </c>
      <c r="E5" s="32"/>
      <c r="F5" s="32"/>
      <c r="G5" s="32"/>
      <c r="H5" s="32"/>
    </row>
    <row r="6" spans="1:9" x14ac:dyDescent="0.35">
      <c r="A6" s="32" t="s">
        <v>103</v>
      </c>
      <c r="B6" s="32" t="s">
        <v>104</v>
      </c>
      <c r="C6" s="32" t="s">
        <v>105</v>
      </c>
      <c r="D6" s="32" t="s">
        <v>100</v>
      </c>
      <c r="E6" s="32"/>
      <c r="F6" s="32"/>
      <c r="G6" s="32"/>
      <c r="H6" s="32"/>
    </row>
    <row r="7" spans="1:9" x14ac:dyDescent="0.35">
      <c r="A7" s="32" t="s">
        <v>128</v>
      </c>
      <c r="B7" s="32" t="s">
        <v>108</v>
      </c>
      <c r="C7" s="32" t="s">
        <v>106</v>
      </c>
      <c r="D7" s="32" t="s">
        <v>100</v>
      </c>
      <c r="E7" s="32"/>
      <c r="F7" s="32"/>
      <c r="G7" s="32"/>
      <c r="H7" s="32"/>
    </row>
    <row r="8" spans="1:9" x14ac:dyDescent="0.35">
      <c r="A8" s="32" t="s">
        <v>129</v>
      </c>
      <c r="B8" s="32" t="s">
        <v>107</v>
      </c>
      <c r="C8" s="32" t="s">
        <v>111</v>
      </c>
      <c r="D8" s="32" t="s">
        <v>109</v>
      </c>
      <c r="E8" s="32"/>
      <c r="F8" s="32"/>
      <c r="G8" s="32"/>
      <c r="H8" s="32"/>
    </row>
    <row r="9" spans="1:9" x14ac:dyDescent="0.35">
      <c r="A9" s="32" t="s">
        <v>130</v>
      </c>
      <c r="B9" s="32" t="s">
        <v>110</v>
      </c>
      <c r="C9" s="32" t="s">
        <v>112</v>
      </c>
      <c r="D9" s="32" t="s">
        <v>109</v>
      </c>
      <c r="E9" s="32"/>
      <c r="F9" s="32"/>
      <c r="G9" s="32"/>
      <c r="H9" s="32"/>
      <c r="I9" t="s">
        <v>113</v>
      </c>
    </row>
    <row r="10" spans="1:9" x14ac:dyDescent="0.35">
      <c r="A10" s="32" t="s">
        <v>114</v>
      </c>
      <c r="B10" s="32" t="s">
        <v>115</v>
      </c>
      <c r="C10" s="32" t="s">
        <v>116</v>
      </c>
      <c r="D10" s="32" t="s">
        <v>117</v>
      </c>
      <c r="E10" s="32"/>
      <c r="F10" s="32"/>
      <c r="G10" s="32"/>
      <c r="H10" s="32"/>
      <c r="I10" t="s">
        <v>118</v>
      </c>
    </row>
    <row r="11" spans="1:9" x14ac:dyDescent="0.35">
      <c r="A11" s="32" t="s">
        <v>126</v>
      </c>
      <c r="B11" s="32" t="s">
        <v>119</v>
      </c>
      <c r="C11" s="32" t="s">
        <v>120</v>
      </c>
      <c r="D11" s="32" t="s">
        <v>121</v>
      </c>
      <c r="E11" s="32"/>
      <c r="F11" s="32"/>
      <c r="G11" s="32"/>
      <c r="H11" s="32"/>
      <c r="I11" t="s">
        <v>122</v>
      </c>
    </row>
    <row r="12" spans="1:9" x14ac:dyDescent="0.35">
      <c r="A12" s="32" t="s">
        <v>136</v>
      </c>
      <c r="B12" s="32" t="s">
        <v>87</v>
      </c>
      <c r="C12" s="32" t="s">
        <v>137</v>
      </c>
      <c r="E12" s="32" t="s">
        <v>138</v>
      </c>
      <c r="F12" s="32"/>
      <c r="G12" s="32"/>
      <c r="H12" s="32"/>
      <c r="I12" s="42" t="s">
        <v>139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D130B-AFFD-433D-8D8E-7EF70DDC8F4D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C369E-FBA9-4E58-881D-782CA223FF41}">
  <dimension ref="A1:Z39"/>
  <sheetViews>
    <sheetView topLeftCell="A13" workbookViewId="0">
      <selection activeCell="H32" sqref="H32"/>
    </sheetView>
  </sheetViews>
  <sheetFormatPr defaultRowHeight="14.5" x14ac:dyDescent="0.35"/>
  <cols>
    <col min="1" max="1" width="15.6328125" customWidth="1"/>
    <col min="2" max="2" width="13.90625" customWidth="1"/>
    <col min="3" max="3" width="12.54296875" customWidth="1"/>
    <col min="4" max="4" width="10" customWidth="1"/>
    <col min="5" max="5" width="5.7265625" customWidth="1"/>
    <col min="6" max="6" width="10.1796875" customWidth="1"/>
    <col min="7" max="7" width="4.81640625" customWidth="1"/>
    <col min="8" max="8" width="32.81640625" customWidth="1"/>
    <col min="9" max="11" width="15.6328125" customWidth="1"/>
  </cols>
  <sheetData>
    <row r="1" spans="1:12" x14ac:dyDescent="0.35">
      <c r="A1" t="s">
        <v>3</v>
      </c>
      <c r="B1">
        <v>1</v>
      </c>
      <c r="L1">
        <v>1</v>
      </c>
    </row>
    <row r="2" spans="1:12" x14ac:dyDescent="0.35">
      <c r="A2" t="s">
        <v>4</v>
      </c>
      <c r="B2" t="s">
        <v>5</v>
      </c>
    </row>
    <row r="3" spans="1:12" x14ac:dyDescent="0.35">
      <c r="A3" t="s">
        <v>6</v>
      </c>
      <c r="B3" t="s">
        <v>7</v>
      </c>
    </row>
    <row r="4" spans="1:12" x14ac:dyDescent="0.35">
      <c r="A4" t="s">
        <v>8</v>
      </c>
      <c r="B4" t="s">
        <v>42</v>
      </c>
    </row>
    <row r="5" spans="1:12" x14ac:dyDescent="0.35">
      <c r="B5" t="s">
        <v>14</v>
      </c>
    </row>
    <row r="6" spans="1:12" x14ac:dyDescent="0.35">
      <c r="A6" s="2" t="s">
        <v>2</v>
      </c>
      <c r="B6" t="s">
        <v>12</v>
      </c>
      <c r="C6" t="s">
        <v>13</v>
      </c>
      <c r="D6" t="s">
        <v>9</v>
      </c>
      <c r="E6" t="s">
        <v>1</v>
      </c>
      <c r="F6" t="s">
        <v>10</v>
      </c>
      <c r="H6" t="s">
        <v>0</v>
      </c>
    </row>
    <row r="7" spans="1:12" x14ac:dyDescent="0.35">
      <c r="A7" s="2">
        <f>'Data Summary'!A4</f>
        <v>44327</v>
      </c>
      <c r="B7" s="1"/>
      <c r="C7" s="1">
        <f>'Data Summary'!B4</f>
        <v>4154570</v>
      </c>
      <c r="D7" s="1"/>
      <c r="E7" s="1"/>
      <c r="F7" s="1"/>
    </row>
    <row r="8" spans="1:12" x14ac:dyDescent="0.35">
      <c r="A8" s="2">
        <f>'Data Summary'!A5</f>
        <v>44341</v>
      </c>
      <c r="B8" s="1">
        <f>C7</f>
        <v>4154570</v>
      </c>
      <c r="C8" s="1">
        <f>'Data Summary'!B5</f>
        <v>4602760</v>
      </c>
      <c r="D8" s="1">
        <f>IF(C8-B8&gt;0,C8-B8,0)</f>
        <v>448190</v>
      </c>
      <c r="E8" s="1">
        <f t="shared" ref="E8:E11" si="0">A8-A7</f>
        <v>14</v>
      </c>
      <c r="F8" s="1">
        <f>D8/E8</f>
        <v>32013.571428571428</v>
      </c>
    </row>
    <row r="9" spans="1:12" x14ac:dyDescent="0.35">
      <c r="A9" s="2">
        <f>'Data Summary'!A6</f>
        <v>44348</v>
      </c>
      <c r="B9" s="1">
        <f t="shared" ref="B9:B20" si="1">C8</f>
        <v>4602760</v>
      </c>
      <c r="C9" s="1">
        <f>'Data Summary'!B6</f>
        <v>4802410</v>
      </c>
      <c r="D9" s="1">
        <f t="shared" ref="D9:D20" si="2">IF(C9-B9&gt;0,C9-B9,0)</f>
        <v>199650</v>
      </c>
      <c r="E9" s="1">
        <f t="shared" si="0"/>
        <v>7</v>
      </c>
      <c r="F9" s="1">
        <f t="shared" ref="F9:F20" si="3">D9/E9</f>
        <v>28521.428571428572</v>
      </c>
    </row>
    <row r="10" spans="1:12" x14ac:dyDescent="0.35">
      <c r="A10" s="2">
        <f>'Data Summary'!A7</f>
        <v>44355</v>
      </c>
      <c r="B10" s="1">
        <f t="shared" si="1"/>
        <v>4802410</v>
      </c>
      <c r="C10" s="1">
        <f>'Data Summary'!B7</f>
        <v>5004660</v>
      </c>
      <c r="D10" s="1">
        <f t="shared" si="2"/>
        <v>202250</v>
      </c>
      <c r="E10" s="1">
        <f t="shared" si="0"/>
        <v>7</v>
      </c>
      <c r="F10" s="1">
        <f t="shared" si="3"/>
        <v>28892.857142857141</v>
      </c>
    </row>
    <row r="11" spans="1:12" x14ac:dyDescent="0.35">
      <c r="A11" s="2">
        <f>'Data Summary'!A8</f>
        <v>44362</v>
      </c>
      <c r="B11" s="1">
        <f t="shared" si="1"/>
        <v>5004660</v>
      </c>
      <c r="C11" s="1">
        <f>'Data Summary'!B8</f>
        <v>5205390</v>
      </c>
      <c r="D11" s="1">
        <f t="shared" si="2"/>
        <v>200730</v>
      </c>
      <c r="E11" s="1">
        <f t="shared" si="0"/>
        <v>7</v>
      </c>
      <c r="F11" s="1">
        <f t="shared" si="3"/>
        <v>28675.714285714286</v>
      </c>
    </row>
    <row r="12" spans="1:12" s="2" customFormat="1" x14ac:dyDescent="0.35">
      <c r="A12" s="2">
        <f>'Data Summary'!A9</f>
        <v>44369</v>
      </c>
      <c r="B12" s="1">
        <f t="shared" si="1"/>
        <v>5205390</v>
      </c>
      <c r="C12" s="1">
        <f>'Data Summary'!B9</f>
        <v>5400540</v>
      </c>
      <c r="D12" s="1">
        <f t="shared" si="2"/>
        <v>195150</v>
      </c>
      <c r="E12" s="1">
        <f t="shared" ref="E12:E18" si="4">A12-A11</f>
        <v>7</v>
      </c>
      <c r="F12" s="1">
        <f t="shared" si="3"/>
        <v>27878.571428571428</v>
      </c>
      <c r="G12"/>
      <c r="H12"/>
      <c r="I12"/>
      <c r="J12"/>
      <c r="K12"/>
    </row>
    <row r="13" spans="1:12" s="2" customFormat="1" x14ac:dyDescent="0.35">
      <c r="A13" s="2">
        <f>'Data Summary'!A10</f>
        <v>44376</v>
      </c>
      <c r="B13" s="1">
        <f t="shared" si="1"/>
        <v>5400540</v>
      </c>
      <c r="C13" s="1">
        <f>'Data Summary'!B10</f>
        <v>5449940</v>
      </c>
      <c r="D13" s="1">
        <f t="shared" si="2"/>
        <v>49400</v>
      </c>
      <c r="E13" s="1">
        <f t="shared" si="4"/>
        <v>7</v>
      </c>
      <c r="F13" s="1">
        <f t="shared" si="3"/>
        <v>7057.1428571428569</v>
      </c>
      <c r="H13"/>
    </row>
    <row r="14" spans="1:12" s="2" customFormat="1" x14ac:dyDescent="0.35">
      <c r="A14" s="2">
        <f>'Data Summary'!A11</f>
        <v>44383</v>
      </c>
      <c r="B14" s="1">
        <f t="shared" si="1"/>
        <v>5449940</v>
      </c>
      <c r="C14" s="1">
        <f>'Data Summary'!B11</f>
        <v>5449940</v>
      </c>
      <c r="D14" s="1">
        <f t="shared" si="2"/>
        <v>0</v>
      </c>
      <c r="E14" s="1">
        <f t="shared" si="4"/>
        <v>7</v>
      </c>
      <c r="F14" s="1">
        <f t="shared" si="3"/>
        <v>0</v>
      </c>
      <c r="H14" t="s">
        <v>11</v>
      </c>
    </row>
    <row r="15" spans="1:12" s="2" customFormat="1" x14ac:dyDescent="0.35">
      <c r="A15" s="2">
        <f>'Data Summary'!A12</f>
        <v>44390</v>
      </c>
      <c r="B15" s="1">
        <f t="shared" si="1"/>
        <v>5449940</v>
      </c>
      <c r="C15" s="1">
        <f>'Data Summary'!B12</f>
        <v>5449940</v>
      </c>
      <c r="D15" s="1">
        <f t="shared" si="2"/>
        <v>0</v>
      </c>
      <c r="E15" s="1">
        <f t="shared" si="4"/>
        <v>7</v>
      </c>
      <c r="F15" s="1">
        <f t="shared" si="3"/>
        <v>0</v>
      </c>
      <c r="H15" t="s">
        <v>11</v>
      </c>
    </row>
    <row r="16" spans="1:12" s="2" customFormat="1" x14ac:dyDescent="0.35">
      <c r="A16" s="2">
        <f>'Data Summary'!A13</f>
        <v>44397</v>
      </c>
      <c r="B16" s="1">
        <f t="shared" si="1"/>
        <v>5449940</v>
      </c>
      <c r="C16" s="1">
        <f>'Data Summary'!B13</f>
        <v>5449940</v>
      </c>
      <c r="D16" s="1">
        <f t="shared" si="2"/>
        <v>0</v>
      </c>
      <c r="E16" s="1">
        <f t="shared" si="4"/>
        <v>7</v>
      </c>
      <c r="F16" s="1">
        <f t="shared" si="3"/>
        <v>0</v>
      </c>
      <c r="H16" t="s">
        <v>11</v>
      </c>
    </row>
    <row r="17" spans="1:26" s="2" customFormat="1" x14ac:dyDescent="0.35">
      <c r="A17" s="2">
        <f>'Data Summary'!A14</f>
        <v>44404</v>
      </c>
      <c r="B17" s="1">
        <f t="shared" si="1"/>
        <v>5449940</v>
      </c>
      <c r="C17" s="1">
        <f>'Data Summary'!B14</f>
        <v>5449940</v>
      </c>
      <c r="D17" s="1">
        <f t="shared" si="2"/>
        <v>0</v>
      </c>
      <c r="E17" s="1">
        <f t="shared" si="4"/>
        <v>7</v>
      </c>
      <c r="F17" s="1">
        <f t="shared" si="3"/>
        <v>0</v>
      </c>
      <c r="H17" t="s">
        <v>11</v>
      </c>
    </row>
    <row r="18" spans="1:26" x14ac:dyDescent="0.35">
      <c r="A18" s="2">
        <f>'Data Summary'!A15</f>
        <v>44411</v>
      </c>
      <c r="B18" s="1">
        <f t="shared" si="1"/>
        <v>5449940</v>
      </c>
      <c r="C18" s="1">
        <f>'Data Summary'!B15</f>
        <v>5449940</v>
      </c>
      <c r="D18" s="1">
        <f t="shared" si="2"/>
        <v>0</v>
      </c>
      <c r="E18" s="1">
        <f t="shared" si="4"/>
        <v>7</v>
      </c>
      <c r="F18" s="1">
        <f t="shared" si="3"/>
        <v>0</v>
      </c>
      <c r="G18" s="2"/>
      <c r="H18" t="s">
        <v>11</v>
      </c>
      <c r="I18" s="2"/>
      <c r="J18" s="2"/>
      <c r="K18" s="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5">
      <c r="A19" s="2">
        <f>'Data Summary'!A16</f>
        <v>44418</v>
      </c>
      <c r="B19" s="1">
        <f t="shared" si="1"/>
        <v>5449940</v>
      </c>
      <c r="C19" s="1">
        <f>'Data Summary'!B16</f>
        <v>5561250</v>
      </c>
      <c r="D19" s="1">
        <f t="shared" si="2"/>
        <v>111310</v>
      </c>
      <c r="E19" s="1">
        <v>2</v>
      </c>
      <c r="F19" s="1">
        <f t="shared" si="3"/>
        <v>55655</v>
      </c>
      <c r="J19" t="s">
        <v>37</v>
      </c>
      <c r="K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35">
      <c r="A20" s="2">
        <f>'Data Summary'!A17</f>
        <v>44425</v>
      </c>
      <c r="B20" s="1">
        <f t="shared" si="1"/>
        <v>5561250</v>
      </c>
      <c r="C20" s="1">
        <f>'Data Summary'!B17</f>
        <v>5902050</v>
      </c>
      <c r="D20" s="1">
        <f t="shared" si="2"/>
        <v>340800</v>
      </c>
      <c r="E20" s="1">
        <f>A20-A19</f>
        <v>7</v>
      </c>
      <c r="F20" s="1">
        <f t="shared" si="3"/>
        <v>48685.714285714283</v>
      </c>
      <c r="G20" s="1"/>
      <c r="H20" s="1"/>
      <c r="I20" s="1"/>
      <c r="J20" s="1"/>
      <c r="K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35">
      <c r="A21" s="2">
        <f>'Data Summary'!A18</f>
        <v>44432</v>
      </c>
      <c r="B21" s="1">
        <f>C20</f>
        <v>5902050</v>
      </c>
      <c r="C21" s="1">
        <f>'Data Summary'!B18</f>
        <v>5998710</v>
      </c>
      <c r="D21" s="1">
        <f>IF(C21-B21&gt;0,C21-B21,0)</f>
        <v>96660</v>
      </c>
      <c r="E21" s="1">
        <f>A21-A20</f>
        <v>7</v>
      </c>
      <c r="F21" s="1">
        <f>D21/E21</f>
        <v>13808.571428571429</v>
      </c>
      <c r="G21" s="1"/>
      <c r="H21" s="1"/>
      <c r="I21" s="1"/>
      <c r="J21" s="1"/>
      <c r="K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5">
      <c r="A22" s="2">
        <f>'Data Summary'!A19</f>
        <v>44439</v>
      </c>
      <c r="B22" s="1">
        <f t="shared" ref="B22:B24" si="5">C21</f>
        <v>5998710</v>
      </c>
      <c r="C22" s="1">
        <f>'Data Summary'!B19</f>
        <v>6002350</v>
      </c>
      <c r="D22" s="1">
        <f t="shared" ref="D22:D24" si="6">IF(C22-B22&gt;0,C22-B22,0)</f>
        <v>3640</v>
      </c>
      <c r="E22" s="1">
        <f t="shared" ref="E22:E24" si="7">A22-A21</f>
        <v>7</v>
      </c>
      <c r="F22" s="1">
        <f t="shared" ref="F22:F24" si="8">D22/E22</f>
        <v>520</v>
      </c>
      <c r="G22" s="1"/>
      <c r="H22" s="1"/>
      <c r="I22" s="1"/>
      <c r="J22" s="1"/>
      <c r="K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5" customHeight="1" x14ac:dyDescent="0.35">
      <c r="A23" s="2">
        <f>'Data Summary'!A20</f>
        <v>44446</v>
      </c>
      <c r="B23" s="1">
        <f t="shared" si="5"/>
        <v>6002350</v>
      </c>
      <c r="C23" s="1">
        <f>'Data Summary'!B20</f>
        <v>6002350</v>
      </c>
      <c r="D23" s="1">
        <f t="shared" si="6"/>
        <v>0</v>
      </c>
      <c r="E23" s="1">
        <f t="shared" si="7"/>
        <v>7</v>
      </c>
      <c r="F23" s="1">
        <f t="shared" si="8"/>
        <v>0</v>
      </c>
      <c r="I23" s="1"/>
      <c r="J23" s="1"/>
      <c r="K23" s="1"/>
      <c r="L23" t="s">
        <v>11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35">
      <c r="A24" s="2">
        <f>'Data Summary'!A21</f>
        <v>44453</v>
      </c>
      <c r="B24" s="1">
        <f t="shared" si="5"/>
        <v>6002350</v>
      </c>
      <c r="C24" s="1">
        <f>'Data Summary'!B21</f>
        <v>6047090</v>
      </c>
      <c r="D24" s="1">
        <f t="shared" si="6"/>
        <v>44740</v>
      </c>
      <c r="E24" s="1">
        <f t="shared" si="7"/>
        <v>7</v>
      </c>
      <c r="F24" s="1">
        <f t="shared" si="8"/>
        <v>6391.4285714285716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35">
      <c r="A25" s="2">
        <f>'Data Summary'!A22</f>
        <v>44460</v>
      </c>
      <c r="B25" s="1">
        <f t="shared" ref="B25:B35" si="9">C24</f>
        <v>6047090</v>
      </c>
      <c r="C25" s="1">
        <f>'Data Summary'!B22</f>
        <v>6082880</v>
      </c>
      <c r="D25" s="1">
        <f t="shared" ref="D25:D35" si="10">IF(C25-B25&gt;0,C25-B25,0)</f>
        <v>35790</v>
      </c>
      <c r="E25" s="1">
        <f t="shared" ref="E25:E35" si="11">A25-A24</f>
        <v>7</v>
      </c>
      <c r="F25" s="1">
        <f t="shared" ref="F25:F35" si="12">D25/E25</f>
        <v>5112.8571428571431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35">
      <c r="A26" s="2">
        <f>'Data Summary'!A23</f>
        <v>44466</v>
      </c>
      <c r="B26" s="1">
        <f t="shared" si="9"/>
        <v>6082880</v>
      </c>
      <c r="C26" s="1">
        <f>'Data Summary'!B23</f>
        <v>6083220</v>
      </c>
      <c r="D26" s="1">
        <f t="shared" si="10"/>
        <v>340</v>
      </c>
      <c r="E26" s="1">
        <f t="shared" si="11"/>
        <v>6</v>
      </c>
      <c r="F26" s="1">
        <f t="shared" si="12"/>
        <v>56.666666666666664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5">
      <c r="A27" s="2">
        <f>'Data Summary'!A24</f>
        <v>44474</v>
      </c>
      <c r="B27" s="1">
        <f t="shared" si="9"/>
        <v>6083220</v>
      </c>
      <c r="C27" s="1">
        <f>'Data Summary'!B24</f>
        <v>6083030</v>
      </c>
      <c r="D27" s="1">
        <f t="shared" si="10"/>
        <v>0</v>
      </c>
      <c r="E27" s="1">
        <f t="shared" si="11"/>
        <v>8</v>
      </c>
      <c r="F27" s="1">
        <f t="shared" si="12"/>
        <v>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35">
      <c r="A28" s="2">
        <f>'Data Summary'!A25</f>
        <v>44481</v>
      </c>
      <c r="B28" s="1">
        <f t="shared" si="9"/>
        <v>6083030</v>
      </c>
      <c r="C28" s="1">
        <f>'Data Summary'!B25</f>
        <v>6205290</v>
      </c>
      <c r="D28" s="1">
        <f t="shared" si="10"/>
        <v>122260</v>
      </c>
      <c r="E28" s="1">
        <f t="shared" si="11"/>
        <v>7</v>
      </c>
      <c r="F28" s="1">
        <f t="shared" si="12"/>
        <v>17465.714285714286</v>
      </c>
      <c r="H28" t="s">
        <v>95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35">
      <c r="A29" s="2">
        <f>'Data Summary'!A26</f>
        <v>44488</v>
      </c>
      <c r="B29" s="1">
        <f t="shared" si="9"/>
        <v>6205290</v>
      </c>
      <c r="C29" s="1">
        <f>'Data Summary'!B26</f>
        <v>6332310</v>
      </c>
      <c r="D29" s="1">
        <f t="shared" si="10"/>
        <v>127020</v>
      </c>
      <c r="E29" s="1">
        <f t="shared" si="11"/>
        <v>7</v>
      </c>
      <c r="F29" s="1">
        <f t="shared" si="12"/>
        <v>18145.714285714286</v>
      </c>
      <c r="H29" t="s">
        <v>91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35">
      <c r="A30" s="2">
        <f>'Data Summary'!A27</f>
        <v>44495</v>
      </c>
      <c r="B30" s="1">
        <f t="shared" si="9"/>
        <v>6332310</v>
      </c>
      <c r="C30" s="1">
        <f>'Data Summary'!B27</f>
        <v>6453310</v>
      </c>
      <c r="D30" s="1">
        <f t="shared" si="10"/>
        <v>121000</v>
      </c>
      <c r="E30" s="1">
        <f t="shared" si="11"/>
        <v>7</v>
      </c>
      <c r="F30" s="1">
        <f t="shared" si="12"/>
        <v>17285.714285714286</v>
      </c>
    </row>
    <row r="31" spans="1:26" x14ac:dyDescent="0.35">
      <c r="A31" s="2">
        <f>'Data Summary'!A28</f>
        <v>44502</v>
      </c>
      <c r="B31" s="1">
        <f t="shared" si="9"/>
        <v>6453310</v>
      </c>
      <c r="C31" s="1">
        <f>'Data Summary'!B28</f>
        <v>6679230</v>
      </c>
      <c r="D31" s="1">
        <f t="shared" si="10"/>
        <v>225920</v>
      </c>
      <c r="E31" s="1">
        <f t="shared" si="11"/>
        <v>7</v>
      </c>
      <c r="F31" s="1">
        <f t="shared" si="12"/>
        <v>32274.285714285714</v>
      </c>
      <c r="H31" t="s">
        <v>94</v>
      </c>
    </row>
    <row r="32" spans="1:26" x14ac:dyDescent="0.35">
      <c r="A32" s="2">
        <f>'Data Summary'!A29</f>
        <v>44509</v>
      </c>
      <c r="B32" s="1">
        <f t="shared" si="9"/>
        <v>6679230</v>
      </c>
      <c r="C32" s="1">
        <f>'Data Summary'!B29</f>
        <v>6907650</v>
      </c>
      <c r="D32" s="1">
        <f t="shared" si="10"/>
        <v>228420</v>
      </c>
      <c r="E32" s="1">
        <f t="shared" si="11"/>
        <v>7</v>
      </c>
      <c r="F32" s="1">
        <f t="shared" si="12"/>
        <v>32631.428571428572</v>
      </c>
      <c r="H32" t="s">
        <v>134</v>
      </c>
    </row>
    <row r="33" spans="1:6" x14ac:dyDescent="0.35">
      <c r="A33" s="2">
        <f>'Data Summary'!A30</f>
        <v>44516</v>
      </c>
      <c r="B33" s="1">
        <f t="shared" si="9"/>
        <v>6907650</v>
      </c>
      <c r="C33" s="1" t="e">
        <f>'Data Summary'!#REF!</f>
        <v>#REF!</v>
      </c>
      <c r="D33" s="1" t="e">
        <f t="shared" si="10"/>
        <v>#REF!</v>
      </c>
      <c r="E33" s="1">
        <f t="shared" si="11"/>
        <v>7</v>
      </c>
      <c r="F33" s="1" t="e">
        <f t="shared" si="12"/>
        <v>#REF!</v>
      </c>
    </row>
    <row r="34" spans="1:6" x14ac:dyDescent="0.35">
      <c r="A34" s="2">
        <f>'Data Summary'!A31</f>
        <v>44523</v>
      </c>
      <c r="B34" s="1" t="e">
        <f t="shared" si="9"/>
        <v>#REF!</v>
      </c>
      <c r="C34" s="1">
        <f>'Data Summary'!B30</f>
        <v>7146760</v>
      </c>
      <c r="D34" s="1" t="e">
        <f t="shared" si="10"/>
        <v>#REF!</v>
      </c>
      <c r="E34" s="1">
        <f t="shared" si="11"/>
        <v>7</v>
      </c>
      <c r="F34" s="1" t="e">
        <f t="shared" si="12"/>
        <v>#REF!</v>
      </c>
    </row>
    <row r="35" spans="1:6" x14ac:dyDescent="0.35">
      <c r="A35" s="2">
        <f>'Data Summary'!A32</f>
        <v>44530</v>
      </c>
      <c r="B35" s="1">
        <f t="shared" si="9"/>
        <v>7146760</v>
      </c>
      <c r="C35" s="1">
        <f>'Data Summary'!B32</f>
        <v>7544740</v>
      </c>
      <c r="D35" s="1">
        <f t="shared" si="10"/>
        <v>397980</v>
      </c>
      <c r="E35" s="1">
        <f t="shared" si="11"/>
        <v>7</v>
      </c>
      <c r="F35" s="1">
        <f t="shared" si="12"/>
        <v>56854.285714285717</v>
      </c>
    </row>
    <row r="36" spans="1:6" x14ac:dyDescent="0.35">
      <c r="A36" s="2">
        <f>'Data Summary'!A33</f>
        <v>44537</v>
      </c>
      <c r="B36" s="1">
        <f t="shared" ref="B36:B39" si="13">C35</f>
        <v>7544740</v>
      </c>
      <c r="C36" s="1">
        <f>'Data Summary'!B33</f>
        <v>7882790</v>
      </c>
      <c r="D36" s="1">
        <f t="shared" ref="D36:D39" si="14">IF(C36-B36&gt;0,C36-B36,0)</f>
        <v>338050</v>
      </c>
      <c r="E36" s="1">
        <f t="shared" ref="E36:E39" si="15">A36-A35</f>
        <v>7</v>
      </c>
      <c r="F36" s="1">
        <f t="shared" ref="F36:F39" si="16">D36/E36</f>
        <v>48292.857142857145</v>
      </c>
    </row>
    <row r="37" spans="1:6" x14ac:dyDescent="0.35">
      <c r="A37" s="2">
        <f>'Data Summary'!A34</f>
        <v>44544</v>
      </c>
      <c r="B37" s="1">
        <f t="shared" si="13"/>
        <v>7882790</v>
      </c>
      <c r="C37" s="1">
        <f>'Data Summary'!B34</f>
        <v>8001390</v>
      </c>
      <c r="D37" s="1">
        <f t="shared" si="14"/>
        <v>118600</v>
      </c>
      <c r="E37" s="1">
        <f t="shared" si="15"/>
        <v>7</v>
      </c>
      <c r="F37" s="1">
        <f t="shared" si="16"/>
        <v>16942.857142857141</v>
      </c>
    </row>
    <row r="38" spans="1:6" x14ac:dyDescent="0.35">
      <c r="A38" s="2">
        <f>'Data Summary'!A35</f>
        <v>44551</v>
      </c>
      <c r="B38" s="1">
        <f t="shared" si="13"/>
        <v>8001390</v>
      </c>
      <c r="C38" s="1">
        <f>'Data Summary'!B35</f>
        <v>8126780</v>
      </c>
      <c r="D38" s="1">
        <f t="shared" si="14"/>
        <v>125390</v>
      </c>
      <c r="E38" s="1">
        <f t="shared" si="15"/>
        <v>7</v>
      </c>
      <c r="F38" s="1">
        <f t="shared" si="16"/>
        <v>17912.857142857141</v>
      </c>
    </row>
    <row r="39" spans="1:6" x14ac:dyDescent="0.35">
      <c r="A39" s="2">
        <f>'Data Summary'!A36</f>
        <v>44565</v>
      </c>
      <c r="B39" s="1">
        <f t="shared" si="13"/>
        <v>8126780</v>
      </c>
      <c r="C39" s="1">
        <f>'Data Summary'!B36</f>
        <v>8418863</v>
      </c>
      <c r="D39" s="1">
        <f t="shared" si="14"/>
        <v>292083</v>
      </c>
      <c r="E39" s="1">
        <f t="shared" si="15"/>
        <v>14</v>
      </c>
      <c r="F39" s="1">
        <f t="shared" si="16"/>
        <v>20863.071428571428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F9BFC-FB6E-484E-9DEE-EFD02375EC7D}">
  <dimension ref="A1:Z39"/>
  <sheetViews>
    <sheetView workbookViewId="0">
      <selection activeCell="A36" sqref="A36:F39"/>
    </sheetView>
  </sheetViews>
  <sheetFormatPr defaultRowHeight="14.5" x14ac:dyDescent="0.35"/>
  <cols>
    <col min="1" max="1" width="15.6328125" customWidth="1"/>
    <col min="2" max="2" width="13.90625" customWidth="1"/>
    <col min="3" max="3" width="12.54296875" customWidth="1"/>
    <col min="4" max="4" width="10" customWidth="1"/>
    <col min="5" max="5" width="5.7265625" customWidth="1"/>
    <col min="6" max="6" width="10.1796875" customWidth="1"/>
    <col min="7" max="7" width="4.81640625" customWidth="1"/>
    <col min="8" max="8" width="32.81640625" customWidth="1"/>
    <col min="9" max="11" width="15.6328125" customWidth="1"/>
  </cols>
  <sheetData>
    <row r="1" spans="1:12" x14ac:dyDescent="0.35">
      <c r="A1" t="s">
        <v>16</v>
      </c>
      <c r="B1">
        <v>2</v>
      </c>
      <c r="L1">
        <v>1</v>
      </c>
    </row>
    <row r="2" spans="1:12" x14ac:dyDescent="0.35">
      <c r="A2" t="s">
        <v>4</v>
      </c>
      <c r="B2" t="s">
        <v>27</v>
      </c>
    </row>
    <row r="3" spans="1:12" x14ac:dyDescent="0.35">
      <c r="A3" t="s">
        <v>6</v>
      </c>
      <c r="B3" t="s">
        <v>7</v>
      </c>
    </row>
    <row r="4" spans="1:12" x14ac:dyDescent="0.35">
      <c r="A4" t="s">
        <v>8</v>
      </c>
      <c r="B4" t="s">
        <v>43</v>
      </c>
    </row>
    <row r="5" spans="1:12" x14ac:dyDescent="0.35">
      <c r="B5" t="s">
        <v>14</v>
      </c>
    </row>
    <row r="6" spans="1:12" x14ac:dyDescent="0.35">
      <c r="A6" s="2" t="s">
        <v>2</v>
      </c>
      <c r="B6" t="s">
        <v>12</v>
      </c>
      <c r="C6" t="s">
        <v>13</v>
      </c>
      <c r="D6" t="s">
        <v>9</v>
      </c>
      <c r="E6" t="s">
        <v>1</v>
      </c>
      <c r="F6" t="s">
        <v>10</v>
      </c>
      <c r="H6" t="s">
        <v>0</v>
      </c>
    </row>
    <row r="7" spans="1:12" x14ac:dyDescent="0.35">
      <c r="A7" s="2">
        <f>'Data Summary'!A4</f>
        <v>44327</v>
      </c>
      <c r="B7" s="1"/>
      <c r="C7" s="1">
        <f>'Data Summary'!C4</f>
        <v>6765340</v>
      </c>
      <c r="D7" s="1"/>
      <c r="E7" s="1"/>
      <c r="F7" s="1"/>
    </row>
    <row r="8" spans="1:12" x14ac:dyDescent="0.35">
      <c r="A8" s="2">
        <f>'Data Summary'!A5</f>
        <v>44341</v>
      </c>
      <c r="B8" s="1">
        <f>C7</f>
        <v>6765340</v>
      </c>
      <c r="C8" s="1">
        <f>'Data Summary'!C5</f>
        <v>6973940</v>
      </c>
      <c r="D8" s="1">
        <f>IF(C8-B8&gt;0,C8-B8,0)</f>
        <v>208600</v>
      </c>
      <c r="E8" s="1">
        <f t="shared" ref="E8:E11" si="0">A8-A7</f>
        <v>14</v>
      </c>
      <c r="F8" s="1">
        <f>D8/E8</f>
        <v>14900</v>
      </c>
    </row>
    <row r="9" spans="1:12" x14ac:dyDescent="0.35">
      <c r="A9" s="2">
        <f>'Data Summary'!A6</f>
        <v>44348</v>
      </c>
      <c r="B9" s="1">
        <f t="shared" ref="B9:B20" si="1">C8</f>
        <v>6973940</v>
      </c>
      <c r="C9" s="1">
        <f>'Data Summary'!C6</f>
        <v>7056670</v>
      </c>
      <c r="D9" s="1">
        <f t="shared" ref="D9:D20" si="2">IF(C9-B9&gt;0,C9-B9,0)</f>
        <v>82730</v>
      </c>
      <c r="E9" s="1">
        <f t="shared" si="0"/>
        <v>7</v>
      </c>
      <c r="F9" s="1">
        <f t="shared" ref="F9:F20" si="3">D9/E9</f>
        <v>11818.571428571429</v>
      </c>
    </row>
    <row r="10" spans="1:12" x14ac:dyDescent="0.35">
      <c r="A10" s="2">
        <f>'Data Summary'!A7</f>
        <v>44355</v>
      </c>
      <c r="B10" s="1">
        <f t="shared" si="1"/>
        <v>7056670</v>
      </c>
      <c r="C10" s="1">
        <f>'Data Summary'!C7</f>
        <v>7136870</v>
      </c>
      <c r="D10" s="1">
        <f t="shared" si="2"/>
        <v>80200</v>
      </c>
      <c r="E10" s="1">
        <f t="shared" si="0"/>
        <v>7</v>
      </c>
      <c r="F10" s="1">
        <f t="shared" si="3"/>
        <v>11457.142857142857</v>
      </c>
    </row>
    <row r="11" spans="1:12" x14ac:dyDescent="0.35">
      <c r="A11" s="2">
        <f>'Data Summary'!A8</f>
        <v>44362</v>
      </c>
      <c r="B11" s="1">
        <f t="shared" si="1"/>
        <v>7136870</v>
      </c>
      <c r="C11" s="1">
        <f>'Data Summary'!C8</f>
        <v>7213630</v>
      </c>
      <c r="D11" s="1">
        <f t="shared" si="2"/>
        <v>76760</v>
      </c>
      <c r="E11" s="1">
        <f t="shared" si="0"/>
        <v>7</v>
      </c>
      <c r="F11" s="1">
        <f t="shared" si="3"/>
        <v>10965.714285714286</v>
      </c>
    </row>
    <row r="12" spans="1:12" s="2" customFormat="1" x14ac:dyDescent="0.35">
      <c r="A12" s="2">
        <f>'Data Summary'!A9</f>
        <v>44369</v>
      </c>
      <c r="B12" s="1">
        <f t="shared" si="1"/>
        <v>7213630</v>
      </c>
      <c r="C12" s="1">
        <f>'Data Summary'!C9</f>
        <v>7286430</v>
      </c>
      <c r="D12" s="1">
        <f t="shared" si="2"/>
        <v>72800</v>
      </c>
      <c r="E12" s="1">
        <f t="shared" ref="E12:E20" si="4">A12-A11</f>
        <v>7</v>
      </c>
      <c r="F12" s="1">
        <f t="shared" si="3"/>
        <v>10400</v>
      </c>
      <c r="G12"/>
      <c r="H12"/>
      <c r="I12"/>
      <c r="J12"/>
      <c r="K12"/>
    </row>
    <row r="13" spans="1:12" s="2" customFormat="1" x14ac:dyDescent="0.35">
      <c r="A13" s="2">
        <f>'Data Summary'!A10</f>
        <v>44376</v>
      </c>
      <c r="B13" s="1">
        <f t="shared" si="1"/>
        <v>7286430</v>
      </c>
      <c r="C13" s="1">
        <f>'Data Summary'!C10</f>
        <v>7356370</v>
      </c>
      <c r="D13" s="1">
        <f t="shared" si="2"/>
        <v>69940</v>
      </c>
      <c r="E13" s="1">
        <f t="shared" si="4"/>
        <v>7</v>
      </c>
      <c r="F13" s="1">
        <f t="shared" si="3"/>
        <v>9991.4285714285706</v>
      </c>
      <c r="H13"/>
    </row>
    <row r="14" spans="1:12" s="2" customFormat="1" x14ac:dyDescent="0.35">
      <c r="A14" s="2">
        <f>'Data Summary'!A11</f>
        <v>44383</v>
      </c>
      <c r="B14" s="1">
        <f t="shared" si="1"/>
        <v>7356370</v>
      </c>
      <c r="C14" s="1">
        <f>'Data Summary'!C11</f>
        <v>7419370</v>
      </c>
      <c r="D14" s="1">
        <f t="shared" si="2"/>
        <v>63000</v>
      </c>
      <c r="E14" s="1">
        <f t="shared" si="4"/>
        <v>7</v>
      </c>
      <c r="F14" s="1">
        <f t="shared" si="3"/>
        <v>9000</v>
      </c>
      <c r="H14"/>
    </row>
    <row r="15" spans="1:12" s="2" customFormat="1" x14ac:dyDescent="0.35">
      <c r="A15" s="2">
        <f>'Data Summary'!A12</f>
        <v>44390</v>
      </c>
      <c r="B15" s="1">
        <f t="shared" si="1"/>
        <v>7419370</v>
      </c>
      <c r="C15" s="1">
        <f>'Data Summary'!C12</f>
        <v>7476710</v>
      </c>
      <c r="D15" s="1">
        <f t="shared" si="2"/>
        <v>57340</v>
      </c>
      <c r="E15" s="1">
        <f t="shared" si="4"/>
        <v>7</v>
      </c>
      <c r="F15" s="1">
        <f t="shared" si="3"/>
        <v>8191.4285714285716</v>
      </c>
      <c r="H15"/>
    </row>
    <row r="16" spans="1:12" s="2" customFormat="1" x14ac:dyDescent="0.35">
      <c r="A16" s="2">
        <f>'Data Summary'!A13</f>
        <v>44397</v>
      </c>
      <c r="B16" s="1">
        <f t="shared" si="1"/>
        <v>7476710</v>
      </c>
      <c r="C16" s="1">
        <f>'Data Summary'!C13</f>
        <v>7529860</v>
      </c>
      <c r="D16" s="1">
        <f t="shared" si="2"/>
        <v>53150</v>
      </c>
      <c r="E16" s="1">
        <f t="shared" si="4"/>
        <v>7</v>
      </c>
      <c r="F16" s="1">
        <f t="shared" si="3"/>
        <v>7592.8571428571431</v>
      </c>
      <c r="H16"/>
    </row>
    <row r="17" spans="1:26" s="2" customFormat="1" x14ac:dyDescent="0.35">
      <c r="A17" s="2">
        <f>'Data Summary'!A14</f>
        <v>44404</v>
      </c>
      <c r="B17" s="1">
        <f t="shared" si="1"/>
        <v>7529860</v>
      </c>
      <c r="C17" s="1">
        <f>'Data Summary'!C14</f>
        <v>7581100</v>
      </c>
      <c r="D17" s="1">
        <f t="shared" si="2"/>
        <v>51240</v>
      </c>
      <c r="E17" s="1">
        <f t="shared" si="4"/>
        <v>7</v>
      </c>
      <c r="F17" s="1">
        <f t="shared" si="3"/>
        <v>7320</v>
      </c>
      <c r="H17"/>
    </row>
    <row r="18" spans="1:26" x14ac:dyDescent="0.35">
      <c r="A18" s="2">
        <f>'Data Summary'!A15</f>
        <v>44411</v>
      </c>
      <c r="B18" s="1">
        <f t="shared" si="1"/>
        <v>7581100</v>
      </c>
      <c r="C18" s="1">
        <f>'Data Summary'!C15</f>
        <v>7641530</v>
      </c>
      <c r="D18" s="1">
        <f t="shared" si="2"/>
        <v>60430</v>
      </c>
      <c r="E18" s="1">
        <f t="shared" si="4"/>
        <v>7</v>
      </c>
      <c r="F18" s="1">
        <f t="shared" si="3"/>
        <v>8632.8571428571431</v>
      </c>
      <c r="G18" s="2"/>
      <c r="I18" s="2"/>
      <c r="J18" s="2"/>
      <c r="K18" s="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5">
      <c r="A19" s="2">
        <f>'Data Summary'!A16</f>
        <v>44418</v>
      </c>
      <c r="B19" s="1">
        <f t="shared" si="1"/>
        <v>7641530</v>
      </c>
      <c r="C19" s="1">
        <f>'Data Summary'!C16</f>
        <v>7696310</v>
      </c>
      <c r="D19" s="1">
        <f t="shared" si="2"/>
        <v>54780</v>
      </c>
      <c r="E19" s="1">
        <f t="shared" si="4"/>
        <v>7</v>
      </c>
      <c r="F19" s="1">
        <f t="shared" si="3"/>
        <v>7825.7142857142853</v>
      </c>
      <c r="K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35">
      <c r="A20" s="2">
        <f>'Data Summary'!A17</f>
        <v>44425</v>
      </c>
      <c r="B20" s="1">
        <f t="shared" si="1"/>
        <v>7696310</v>
      </c>
      <c r="C20" s="1">
        <f>'Data Summary'!C17</f>
        <v>7749850</v>
      </c>
      <c r="D20" s="1">
        <f t="shared" si="2"/>
        <v>53540</v>
      </c>
      <c r="E20" s="1">
        <f t="shared" si="4"/>
        <v>7</v>
      </c>
      <c r="F20" s="1">
        <f t="shared" si="3"/>
        <v>7648.5714285714284</v>
      </c>
      <c r="G20" s="1"/>
      <c r="H20" s="1"/>
      <c r="I20" s="1"/>
      <c r="J20" s="1"/>
      <c r="K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35">
      <c r="A21" s="2">
        <f>'Data Summary'!A18</f>
        <v>44432</v>
      </c>
      <c r="B21" s="1">
        <f t="shared" ref="B21:B22" si="5">C20</f>
        <v>7749850</v>
      </c>
      <c r="C21" s="1">
        <f>'Data Summary'!C18</f>
        <v>7802630</v>
      </c>
      <c r="D21" s="1">
        <f t="shared" ref="D21:D22" si="6">IF(C21-B21&gt;0,C21-B21,0)</f>
        <v>52780</v>
      </c>
      <c r="E21" s="1">
        <f t="shared" ref="E21:E22" si="7">A21-A20</f>
        <v>7</v>
      </c>
      <c r="F21" s="1">
        <f t="shared" ref="F21:F22" si="8">D21/E21</f>
        <v>7540</v>
      </c>
      <c r="G21" s="1"/>
      <c r="H21" s="1"/>
      <c r="I21" s="1"/>
      <c r="J21" s="1"/>
      <c r="K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5">
      <c r="A22" s="2">
        <f>'Data Summary'!A19</f>
        <v>44439</v>
      </c>
      <c r="B22" s="1">
        <f t="shared" si="5"/>
        <v>7802630</v>
      </c>
      <c r="C22" s="1">
        <f>'Data Summary'!C19</f>
        <v>7855120</v>
      </c>
      <c r="D22" s="1">
        <f t="shared" si="6"/>
        <v>52490</v>
      </c>
      <c r="E22" s="1">
        <f t="shared" si="7"/>
        <v>7</v>
      </c>
      <c r="F22" s="1">
        <f t="shared" si="8"/>
        <v>7498.5714285714284</v>
      </c>
      <c r="G22" s="1"/>
      <c r="H22" s="1"/>
      <c r="I22" s="1"/>
      <c r="J22" s="1"/>
      <c r="K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" customHeight="1" x14ac:dyDescent="0.35">
      <c r="A23" s="2">
        <f>'Data Summary'!A20</f>
        <v>44446</v>
      </c>
      <c r="B23" s="1">
        <f t="shared" ref="B23:B34" si="9">C22</f>
        <v>7855120</v>
      </c>
      <c r="C23" s="1">
        <f>'Data Summary'!C20</f>
        <v>7906070</v>
      </c>
      <c r="D23" s="1">
        <f t="shared" ref="D23:D34" si="10">IF(C23-B23&gt;0,C23-B23,0)</f>
        <v>50950</v>
      </c>
      <c r="E23" s="1">
        <f t="shared" ref="E23:E34" si="11">A23-A22</f>
        <v>7</v>
      </c>
      <c r="F23" s="1">
        <f t="shared" ref="F23:F34" si="12">D23/E23</f>
        <v>7278.5714285714284</v>
      </c>
      <c r="I23" s="1"/>
      <c r="J23" s="1"/>
      <c r="K23" s="1"/>
      <c r="L23" t="s">
        <v>11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35">
      <c r="A24" s="2">
        <f>'Data Summary'!A21</f>
        <v>44453</v>
      </c>
      <c r="B24" s="1">
        <f t="shared" si="9"/>
        <v>7906070</v>
      </c>
      <c r="C24" s="1">
        <f>'Data Summary'!C21</f>
        <v>7956380</v>
      </c>
      <c r="D24" s="1">
        <f t="shared" si="10"/>
        <v>50310</v>
      </c>
      <c r="E24" s="1">
        <f t="shared" si="11"/>
        <v>7</v>
      </c>
      <c r="F24" s="1">
        <f t="shared" si="12"/>
        <v>7187.1428571428569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35">
      <c r="A25" s="2">
        <f>'Data Summary'!A22</f>
        <v>44460</v>
      </c>
      <c r="B25" s="1">
        <f t="shared" si="9"/>
        <v>7956380</v>
      </c>
      <c r="C25" s="1">
        <f>'Data Summary'!C22</f>
        <v>8006320</v>
      </c>
      <c r="D25" s="1">
        <f t="shared" si="10"/>
        <v>49940</v>
      </c>
      <c r="E25" s="1">
        <f t="shared" si="11"/>
        <v>7</v>
      </c>
      <c r="F25" s="1">
        <f t="shared" si="12"/>
        <v>7134.2857142857147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35">
      <c r="A26" s="2">
        <f>'Data Summary'!A23</f>
        <v>44466</v>
      </c>
      <c r="B26" s="1">
        <f t="shared" si="9"/>
        <v>8006320</v>
      </c>
      <c r="C26" s="1">
        <f>'Data Summary'!C23</f>
        <v>8048640</v>
      </c>
      <c r="D26" s="1">
        <f t="shared" si="10"/>
        <v>42320</v>
      </c>
      <c r="E26" s="1">
        <f t="shared" si="11"/>
        <v>6</v>
      </c>
      <c r="F26" s="1">
        <f t="shared" si="12"/>
        <v>7053.333333333333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5">
      <c r="A27" s="2">
        <f>'Data Summary'!A24</f>
        <v>44474</v>
      </c>
      <c r="B27" s="1">
        <f t="shared" si="9"/>
        <v>8048640</v>
      </c>
      <c r="C27" s="1">
        <f>'Data Summary'!C25</f>
        <v>8156430</v>
      </c>
      <c r="D27" s="1">
        <f t="shared" si="10"/>
        <v>107790</v>
      </c>
      <c r="E27" s="1">
        <f t="shared" si="11"/>
        <v>8</v>
      </c>
      <c r="F27" s="1">
        <f t="shared" si="12"/>
        <v>13473.75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35">
      <c r="A28" s="2">
        <f>'Data Summary'!A25</f>
        <v>44481</v>
      </c>
      <c r="B28" s="1">
        <f t="shared" si="9"/>
        <v>8156430</v>
      </c>
      <c r="C28" s="1" t="e">
        <f>'Data Summary'!#REF!</f>
        <v>#REF!</v>
      </c>
      <c r="D28" s="1" t="e">
        <f t="shared" si="10"/>
        <v>#REF!</v>
      </c>
      <c r="E28" s="1">
        <f t="shared" si="11"/>
        <v>7</v>
      </c>
      <c r="F28" s="1" t="e">
        <f t="shared" si="12"/>
        <v>#REF!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35">
      <c r="A29" s="2">
        <f>'Data Summary'!A26</f>
        <v>44488</v>
      </c>
      <c r="B29" s="1" t="e">
        <f t="shared" si="9"/>
        <v>#REF!</v>
      </c>
      <c r="C29" s="1">
        <f>'Data Summary'!C26</f>
        <v>8204600</v>
      </c>
      <c r="D29" s="1" t="e">
        <f t="shared" si="10"/>
        <v>#REF!</v>
      </c>
      <c r="E29" s="1">
        <f t="shared" si="11"/>
        <v>7</v>
      </c>
      <c r="F29" s="1" t="e">
        <f t="shared" si="12"/>
        <v>#REF!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35">
      <c r="A30" s="2">
        <f>'Data Summary'!A27</f>
        <v>44495</v>
      </c>
      <c r="B30" s="1">
        <f t="shared" si="9"/>
        <v>8204600</v>
      </c>
      <c r="C30" s="1">
        <f>'Data Summary'!C27</f>
        <v>8250770</v>
      </c>
      <c r="D30" s="1">
        <f t="shared" si="10"/>
        <v>46170</v>
      </c>
      <c r="E30" s="1">
        <f t="shared" si="11"/>
        <v>7</v>
      </c>
      <c r="F30" s="1">
        <f t="shared" si="12"/>
        <v>6595.7142857142853</v>
      </c>
    </row>
    <row r="31" spans="1:26" x14ac:dyDescent="0.35">
      <c r="A31" s="2">
        <f>'Data Summary'!A28</f>
        <v>44502</v>
      </c>
      <c r="B31" s="1">
        <f t="shared" si="9"/>
        <v>8250770</v>
      </c>
      <c r="C31" s="1">
        <f>'Data Summary'!C28</f>
        <v>8295540</v>
      </c>
      <c r="D31" s="1">
        <f t="shared" si="10"/>
        <v>44770</v>
      </c>
      <c r="E31" s="1">
        <f t="shared" si="11"/>
        <v>7</v>
      </c>
      <c r="F31" s="1">
        <f t="shared" si="12"/>
        <v>6395.7142857142853</v>
      </c>
    </row>
    <row r="32" spans="1:26" x14ac:dyDescent="0.35">
      <c r="A32" s="2">
        <f>'Data Summary'!A29</f>
        <v>44509</v>
      </c>
      <c r="B32" s="1">
        <f t="shared" si="9"/>
        <v>8295540</v>
      </c>
      <c r="C32" s="1">
        <f>'Data Summary'!C29</f>
        <v>8338890</v>
      </c>
      <c r="D32" s="1">
        <f t="shared" si="10"/>
        <v>43350</v>
      </c>
      <c r="E32" s="1">
        <f t="shared" si="11"/>
        <v>7</v>
      </c>
      <c r="F32" s="1">
        <f t="shared" si="12"/>
        <v>6192.8571428571431</v>
      </c>
    </row>
    <row r="33" spans="1:6" x14ac:dyDescent="0.35">
      <c r="A33" s="2">
        <f>'Data Summary'!A30</f>
        <v>44516</v>
      </c>
      <c r="B33" s="1">
        <f t="shared" si="9"/>
        <v>8338890</v>
      </c>
      <c r="C33" s="1">
        <f>'Data Summary'!C30</f>
        <v>8380850</v>
      </c>
      <c r="D33" s="1">
        <f t="shared" si="10"/>
        <v>41960</v>
      </c>
      <c r="E33" s="1">
        <f t="shared" si="11"/>
        <v>7</v>
      </c>
      <c r="F33" s="1">
        <f t="shared" si="12"/>
        <v>5994.2857142857147</v>
      </c>
    </row>
    <row r="34" spans="1:6" x14ac:dyDescent="0.35">
      <c r="A34" s="2">
        <f>'Data Summary'!A31</f>
        <v>44523</v>
      </c>
      <c r="B34" s="1">
        <f t="shared" si="9"/>
        <v>8380850</v>
      </c>
      <c r="C34" s="1">
        <f>'Data Summary'!C31</f>
        <v>8421470</v>
      </c>
      <c r="D34" s="1">
        <f t="shared" si="10"/>
        <v>40620</v>
      </c>
      <c r="E34" s="1">
        <f t="shared" si="11"/>
        <v>7</v>
      </c>
      <c r="F34" s="1">
        <f t="shared" si="12"/>
        <v>5802.8571428571431</v>
      </c>
    </row>
    <row r="35" spans="1:6" x14ac:dyDescent="0.35">
      <c r="A35" s="2">
        <f>'Data Summary'!A32</f>
        <v>44530</v>
      </c>
      <c r="B35" s="1">
        <f t="shared" ref="B35:B36" si="13">C34</f>
        <v>8421470</v>
      </c>
      <c r="C35" s="1">
        <f>'Data Summary'!C32</f>
        <v>8460660</v>
      </c>
      <c r="D35" s="1">
        <f t="shared" ref="D35:D36" si="14">IF(C35-B35&gt;0,C35-B35,0)</f>
        <v>39190</v>
      </c>
      <c r="E35" s="1">
        <f t="shared" ref="E35:E36" si="15">A35-A34</f>
        <v>7</v>
      </c>
      <c r="F35" s="1">
        <f t="shared" ref="F35:F36" si="16">D35/E35</f>
        <v>5598.5714285714284</v>
      </c>
    </row>
    <row r="36" spans="1:6" x14ac:dyDescent="0.35">
      <c r="A36" s="2">
        <f>'Data Summary'!A33</f>
        <v>44537</v>
      </c>
      <c r="B36" s="1">
        <f t="shared" si="13"/>
        <v>8460660</v>
      </c>
      <c r="C36" s="1">
        <f>'Data Summary'!C33</f>
        <v>8491310</v>
      </c>
      <c r="D36" s="1">
        <f t="shared" si="14"/>
        <v>30650</v>
      </c>
      <c r="E36" s="1">
        <f t="shared" si="15"/>
        <v>7</v>
      </c>
      <c r="F36" s="1">
        <f t="shared" si="16"/>
        <v>4378.5714285714284</v>
      </c>
    </row>
    <row r="37" spans="1:6" x14ac:dyDescent="0.35">
      <c r="A37" s="2">
        <f>'Data Summary'!A34</f>
        <v>44544</v>
      </c>
      <c r="B37" s="1">
        <f t="shared" ref="B37:B39" si="17">C36</f>
        <v>8491310</v>
      </c>
      <c r="C37" s="1">
        <f>'Data Summary'!C34</f>
        <v>8544080</v>
      </c>
      <c r="D37" s="1">
        <f t="shared" ref="D37:D39" si="18">IF(C37-B37&gt;0,C37-B37,0)</f>
        <v>52770</v>
      </c>
      <c r="E37" s="1">
        <f t="shared" ref="E37:E39" si="19">A37-A36</f>
        <v>7</v>
      </c>
      <c r="F37" s="1">
        <f t="shared" ref="F37:F39" si="20">D37/E37</f>
        <v>7538.5714285714284</v>
      </c>
    </row>
    <row r="38" spans="1:6" x14ac:dyDescent="0.35">
      <c r="A38" s="2">
        <f>'Data Summary'!A35</f>
        <v>44551</v>
      </c>
      <c r="B38" s="1">
        <f t="shared" si="17"/>
        <v>8544080</v>
      </c>
      <c r="C38" s="1">
        <f>'Data Summary'!C35</f>
        <v>8573440</v>
      </c>
      <c r="D38" s="1">
        <f t="shared" si="18"/>
        <v>29360</v>
      </c>
      <c r="E38" s="1">
        <f t="shared" si="19"/>
        <v>7</v>
      </c>
      <c r="F38" s="1">
        <f t="shared" si="20"/>
        <v>4194.2857142857147</v>
      </c>
    </row>
    <row r="39" spans="1:6" x14ac:dyDescent="0.35">
      <c r="A39" s="2">
        <f>'Data Summary'!A36</f>
        <v>44565</v>
      </c>
      <c r="B39" s="1">
        <f t="shared" si="17"/>
        <v>8573440</v>
      </c>
      <c r="C39" s="1">
        <f>'Data Summary'!C36</f>
        <v>8644960</v>
      </c>
      <c r="D39" s="1">
        <f t="shared" si="18"/>
        <v>71520</v>
      </c>
      <c r="E39" s="1">
        <f t="shared" si="19"/>
        <v>14</v>
      </c>
      <c r="F39" s="1">
        <f t="shared" si="20"/>
        <v>5108.5714285714284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385C4-1CF7-4F6E-B325-C18EA56BA473}">
  <dimension ref="A1:Z39"/>
  <sheetViews>
    <sheetView workbookViewId="0">
      <selection activeCell="C2" sqref="C2"/>
    </sheetView>
  </sheetViews>
  <sheetFormatPr defaultRowHeight="14.5" x14ac:dyDescent="0.35"/>
  <cols>
    <col min="1" max="1" width="15.6328125" customWidth="1"/>
    <col min="2" max="2" width="13.90625" customWidth="1"/>
    <col min="3" max="3" width="12.54296875" customWidth="1"/>
    <col min="4" max="4" width="10" customWidth="1"/>
    <col min="5" max="5" width="5.7265625" customWidth="1"/>
    <col min="6" max="6" width="10.1796875" customWidth="1"/>
    <col min="7" max="7" width="4.81640625" customWidth="1"/>
    <col min="8" max="8" width="32.81640625" customWidth="1"/>
    <col min="9" max="11" width="15.6328125" customWidth="1"/>
  </cols>
  <sheetData>
    <row r="1" spans="1:12" x14ac:dyDescent="0.35">
      <c r="A1" t="s">
        <v>92</v>
      </c>
      <c r="B1">
        <v>2</v>
      </c>
      <c r="L1">
        <v>1</v>
      </c>
    </row>
    <row r="2" spans="1:12" x14ac:dyDescent="0.35">
      <c r="A2" t="s">
        <v>4</v>
      </c>
      <c r="B2" t="s">
        <v>75</v>
      </c>
      <c r="C2" t="s">
        <v>87</v>
      </c>
    </row>
    <row r="3" spans="1:12" x14ac:dyDescent="0.35">
      <c r="A3" t="s">
        <v>6</v>
      </c>
      <c r="B3" t="s">
        <v>76</v>
      </c>
    </row>
    <row r="4" spans="1:12" x14ac:dyDescent="0.35">
      <c r="A4" t="s">
        <v>8</v>
      </c>
      <c r="B4">
        <v>0.5</v>
      </c>
    </row>
    <row r="5" spans="1:12" x14ac:dyDescent="0.35">
      <c r="B5" t="s">
        <v>14</v>
      </c>
    </row>
    <row r="6" spans="1:12" x14ac:dyDescent="0.35">
      <c r="A6" s="2" t="s">
        <v>2</v>
      </c>
      <c r="B6" t="s">
        <v>12</v>
      </c>
      <c r="C6" t="s">
        <v>13</v>
      </c>
      <c r="D6" t="s">
        <v>9</v>
      </c>
      <c r="E6" t="s">
        <v>1</v>
      </c>
      <c r="F6" t="s">
        <v>10</v>
      </c>
      <c r="H6" t="s">
        <v>0</v>
      </c>
    </row>
    <row r="7" spans="1:12" x14ac:dyDescent="0.35">
      <c r="A7" s="2">
        <f>'Data Summary'!A4</f>
        <v>44327</v>
      </c>
      <c r="B7" s="1"/>
      <c r="C7" s="1">
        <f>'Data Summary'!M4</f>
        <v>0</v>
      </c>
      <c r="D7" s="1"/>
      <c r="E7" s="1"/>
      <c r="F7" s="1"/>
    </row>
    <row r="8" spans="1:12" x14ac:dyDescent="0.35">
      <c r="A8" s="2">
        <f>'Data Summary'!A5</f>
        <v>44341</v>
      </c>
      <c r="B8" s="1">
        <f>C7</f>
        <v>0</v>
      </c>
      <c r="C8" s="1">
        <f>'Data Summary'!M5</f>
        <v>0</v>
      </c>
      <c r="D8" s="1">
        <f>IF(C8-B8&gt;0,C8-B8,0)</f>
        <v>0</v>
      </c>
      <c r="E8" s="1">
        <f t="shared" ref="E8:E39" si="0">A8-A7</f>
        <v>14</v>
      </c>
      <c r="F8" s="1">
        <f>D8/E8</f>
        <v>0</v>
      </c>
    </row>
    <row r="9" spans="1:12" x14ac:dyDescent="0.35">
      <c r="A9" s="2">
        <f>'Data Summary'!A6</f>
        <v>44348</v>
      </c>
      <c r="B9" s="1">
        <f t="shared" ref="B9:B39" si="1">C8</f>
        <v>0</v>
      </c>
      <c r="C9" s="1">
        <f>'Data Summary'!M6</f>
        <v>0</v>
      </c>
      <c r="D9" s="1">
        <f t="shared" ref="D9:D39" si="2">IF(C9-B9&gt;0,C9-B9,0)</f>
        <v>0</v>
      </c>
      <c r="E9" s="1">
        <f t="shared" si="0"/>
        <v>7</v>
      </c>
      <c r="F9" s="1">
        <f t="shared" ref="F9:F39" si="3">D9/E9</f>
        <v>0</v>
      </c>
    </row>
    <row r="10" spans="1:12" x14ac:dyDescent="0.35">
      <c r="A10" s="2">
        <f>'Data Summary'!A7</f>
        <v>44355</v>
      </c>
      <c r="B10" s="1">
        <f t="shared" si="1"/>
        <v>0</v>
      </c>
      <c r="C10" s="1">
        <f>'Data Summary'!M7</f>
        <v>0</v>
      </c>
      <c r="D10" s="1">
        <f t="shared" si="2"/>
        <v>0</v>
      </c>
      <c r="E10" s="1">
        <f t="shared" si="0"/>
        <v>7</v>
      </c>
      <c r="F10" s="1">
        <f t="shared" si="3"/>
        <v>0</v>
      </c>
    </row>
    <row r="11" spans="1:12" x14ac:dyDescent="0.35">
      <c r="A11" s="2">
        <f>'Data Summary'!A8</f>
        <v>44362</v>
      </c>
      <c r="B11" s="1">
        <f t="shared" si="1"/>
        <v>0</v>
      </c>
      <c r="C11" s="1">
        <f>'Data Summary'!M8</f>
        <v>0</v>
      </c>
      <c r="D11" s="1">
        <f t="shared" si="2"/>
        <v>0</v>
      </c>
      <c r="E11" s="1">
        <f t="shared" si="0"/>
        <v>7</v>
      </c>
      <c r="F11" s="1">
        <f t="shared" si="3"/>
        <v>0</v>
      </c>
    </row>
    <row r="12" spans="1:12" s="2" customFormat="1" x14ac:dyDescent="0.35">
      <c r="A12" s="2">
        <f>'Data Summary'!A9</f>
        <v>44369</v>
      </c>
      <c r="B12" s="1">
        <f t="shared" si="1"/>
        <v>0</v>
      </c>
      <c r="C12" s="1">
        <f>'Data Summary'!M9</f>
        <v>0</v>
      </c>
      <c r="D12" s="1">
        <f t="shared" si="2"/>
        <v>0</v>
      </c>
      <c r="E12" s="1">
        <f t="shared" si="0"/>
        <v>7</v>
      </c>
      <c r="F12" s="1">
        <f t="shared" si="3"/>
        <v>0</v>
      </c>
      <c r="G12"/>
      <c r="H12"/>
      <c r="I12"/>
      <c r="J12"/>
      <c r="K12"/>
    </row>
    <row r="13" spans="1:12" s="2" customFormat="1" x14ac:dyDescent="0.35">
      <c r="A13" s="2">
        <f>'Data Summary'!A10</f>
        <v>44376</v>
      </c>
      <c r="B13" s="1">
        <f t="shared" si="1"/>
        <v>0</v>
      </c>
      <c r="C13" s="1">
        <f>'Data Summary'!M10</f>
        <v>0</v>
      </c>
      <c r="D13" s="1">
        <f t="shared" si="2"/>
        <v>0</v>
      </c>
      <c r="E13" s="1">
        <f t="shared" si="0"/>
        <v>7</v>
      </c>
      <c r="F13" s="1">
        <f t="shared" si="3"/>
        <v>0</v>
      </c>
      <c r="H13"/>
    </row>
    <row r="14" spans="1:12" s="2" customFormat="1" x14ac:dyDescent="0.35">
      <c r="A14" s="2">
        <f>'Data Summary'!A11</f>
        <v>44383</v>
      </c>
      <c r="B14" s="1">
        <f t="shared" si="1"/>
        <v>0</v>
      </c>
      <c r="C14" s="1">
        <f>'Data Summary'!M11</f>
        <v>0</v>
      </c>
      <c r="D14" s="1">
        <f t="shared" si="2"/>
        <v>0</v>
      </c>
      <c r="E14" s="1">
        <f t="shared" si="0"/>
        <v>7</v>
      </c>
      <c r="F14" s="1">
        <f t="shared" si="3"/>
        <v>0</v>
      </c>
      <c r="H14"/>
    </row>
    <row r="15" spans="1:12" s="2" customFormat="1" x14ac:dyDescent="0.35">
      <c r="A15" s="2">
        <f>'Data Summary'!A12</f>
        <v>44390</v>
      </c>
      <c r="B15" s="1">
        <f t="shared" si="1"/>
        <v>0</v>
      </c>
      <c r="C15" s="1">
        <f>'Data Summary'!M12</f>
        <v>0</v>
      </c>
      <c r="D15" s="1">
        <f t="shared" si="2"/>
        <v>0</v>
      </c>
      <c r="E15" s="1">
        <f t="shared" si="0"/>
        <v>7</v>
      </c>
      <c r="F15" s="1">
        <f t="shared" si="3"/>
        <v>0</v>
      </c>
      <c r="H15"/>
    </row>
    <row r="16" spans="1:12" s="2" customFormat="1" x14ac:dyDescent="0.35">
      <c r="A16" s="2">
        <f>'Data Summary'!A13</f>
        <v>44397</v>
      </c>
      <c r="B16" s="1">
        <f t="shared" si="1"/>
        <v>0</v>
      </c>
      <c r="C16" s="1">
        <f>'Data Summary'!M13</f>
        <v>0</v>
      </c>
      <c r="D16" s="1">
        <f t="shared" si="2"/>
        <v>0</v>
      </c>
      <c r="E16" s="1">
        <f t="shared" si="0"/>
        <v>7</v>
      </c>
      <c r="F16" s="1">
        <f t="shared" si="3"/>
        <v>0</v>
      </c>
      <c r="H16"/>
    </row>
    <row r="17" spans="1:26" s="2" customFormat="1" x14ac:dyDescent="0.35">
      <c r="A17" s="2">
        <f>'Data Summary'!A14</f>
        <v>44404</v>
      </c>
      <c r="B17" s="1">
        <f t="shared" si="1"/>
        <v>0</v>
      </c>
      <c r="C17" s="1">
        <f>'Data Summary'!M14</f>
        <v>0</v>
      </c>
      <c r="D17" s="1">
        <f t="shared" si="2"/>
        <v>0</v>
      </c>
      <c r="E17" s="1">
        <f t="shared" si="0"/>
        <v>7</v>
      </c>
      <c r="F17" s="1">
        <f t="shared" si="3"/>
        <v>0</v>
      </c>
      <c r="H17"/>
    </row>
    <row r="18" spans="1:26" x14ac:dyDescent="0.35">
      <c r="A18" s="2">
        <f>'Data Summary'!A15</f>
        <v>44411</v>
      </c>
      <c r="B18" s="1">
        <f t="shared" si="1"/>
        <v>0</v>
      </c>
      <c r="C18" s="1">
        <f>'Data Summary'!M15</f>
        <v>0</v>
      </c>
      <c r="D18" s="1">
        <f t="shared" si="2"/>
        <v>0</v>
      </c>
      <c r="E18" s="1">
        <f t="shared" si="0"/>
        <v>7</v>
      </c>
      <c r="F18" s="1">
        <f t="shared" si="3"/>
        <v>0</v>
      </c>
      <c r="G18" s="2"/>
      <c r="I18" s="2"/>
      <c r="J18" s="2"/>
      <c r="K18" s="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5">
      <c r="A19" s="2">
        <f>'Data Summary'!A16</f>
        <v>44418</v>
      </c>
      <c r="B19" s="1">
        <f t="shared" si="1"/>
        <v>0</v>
      </c>
      <c r="C19" s="1">
        <f>'Data Summary'!M16</f>
        <v>0</v>
      </c>
      <c r="D19" s="1">
        <f t="shared" si="2"/>
        <v>0</v>
      </c>
      <c r="E19" s="1">
        <f t="shared" si="0"/>
        <v>7</v>
      </c>
      <c r="F19" s="1">
        <f t="shared" si="3"/>
        <v>0</v>
      </c>
      <c r="K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35">
      <c r="A20" s="2">
        <f>'Data Summary'!A17</f>
        <v>44425</v>
      </c>
      <c r="B20" s="1">
        <f t="shared" si="1"/>
        <v>0</v>
      </c>
      <c r="C20" s="1">
        <f>'Data Summary'!M17</f>
        <v>0</v>
      </c>
      <c r="D20" s="1">
        <f t="shared" si="2"/>
        <v>0</v>
      </c>
      <c r="E20" s="1">
        <f t="shared" si="0"/>
        <v>7</v>
      </c>
      <c r="F20" s="1">
        <f t="shared" si="3"/>
        <v>0</v>
      </c>
      <c r="G20" s="1"/>
      <c r="H20" s="1"/>
      <c r="I20" s="1"/>
      <c r="J20" s="1"/>
      <c r="K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35">
      <c r="A21" s="2">
        <f>'Data Summary'!A18</f>
        <v>44432</v>
      </c>
      <c r="B21" s="1">
        <f t="shared" si="1"/>
        <v>0</v>
      </c>
      <c r="C21" s="1">
        <f>'Data Summary'!M18</f>
        <v>0</v>
      </c>
      <c r="D21" s="1">
        <f t="shared" si="2"/>
        <v>0</v>
      </c>
      <c r="E21" s="1">
        <f t="shared" si="0"/>
        <v>7</v>
      </c>
      <c r="F21" s="1">
        <f t="shared" si="3"/>
        <v>0</v>
      </c>
      <c r="G21" s="1"/>
      <c r="H21" s="1"/>
      <c r="I21" s="1"/>
      <c r="J21" s="1"/>
      <c r="K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5">
      <c r="A22" s="2">
        <f>'Data Summary'!A19</f>
        <v>44439</v>
      </c>
      <c r="B22" s="1">
        <f t="shared" si="1"/>
        <v>0</v>
      </c>
      <c r="C22" s="1">
        <f>'Data Summary'!M19</f>
        <v>0</v>
      </c>
      <c r="D22" s="1">
        <f t="shared" si="2"/>
        <v>0</v>
      </c>
      <c r="E22" s="1">
        <f t="shared" si="0"/>
        <v>7</v>
      </c>
      <c r="F22" s="1">
        <f t="shared" si="3"/>
        <v>0</v>
      </c>
      <c r="G22" s="1"/>
      <c r="H22" s="1"/>
      <c r="I22" s="1"/>
      <c r="J22" s="1"/>
      <c r="K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" customHeight="1" x14ac:dyDescent="0.35">
      <c r="A23" s="2">
        <f>'Data Summary'!A20</f>
        <v>44446</v>
      </c>
      <c r="B23" s="1">
        <f t="shared" si="1"/>
        <v>0</v>
      </c>
      <c r="C23" s="1">
        <f>'Data Summary'!M20</f>
        <v>0</v>
      </c>
      <c r="D23" s="1">
        <f t="shared" si="2"/>
        <v>0</v>
      </c>
      <c r="E23" s="1">
        <f t="shared" si="0"/>
        <v>7</v>
      </c>
      <c r="F23" s="1">
        <f t="shared" si="3"/>
        <v>0</v>
      </c>
      <c r="I23" s="1"/>
      <c r="J23" s="1"/>
      <c r="K23" s="1"/>
      <c r="L23" t="s">
        <v>11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35">
      <c r="A24" s="2">
        <f>'Data Summary'!A21</f>
        <v>44453</v>
      </c>
      <c r="B24" s="1">
        <f t="shared" si="1"/>
        <v>0</v>
      </c>
      <c r="C24" s="1">
        <f>'Data Summary'!M21</f>
        <v>0</v>
      </c>
      <c r="D24" s="1">
        <f t="shared" si="2"/>
        <v>0</v>
      </c>
      <c r="E24" s="1">
        <f t="shared" si="0"/>
        <v>7</v>
      </c>
      <c r="F24" s="1">
        <f t="shared" si="3"/>
        <v>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35">
      <c r="A25" s="2">
        <f>'Data Summary'!A22</f>
        <v>44460</v>
      </c>
      <c r="B25" s="1">
        <f t="shared" si="1"/>
        <v>0</v>
      </c>
      <c r="C25" s="1">
        <f>'Data Summary'!M22</f>
        <v>0</v>
      </c>
      <c r="D25" s="1">
        <f t="shared" si="2"/>
        <v>0</v>
      </c>
      <c r="E25" s="1">
        <f t="shared" si="0"/>
        <v>7</v>
      </c>
      <c r="F25" s="1">
        <f t="shared" si="3"/>
        <v>0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35">
      <c r="A26" s="2">
        <f>'Data Summary'!A23</f>
        <v>44466</v>
      </c>
      <c r="B26" s="1">
        <f t="shared" si="1"/>
        <v>0</v>
      </c>
      <c r="C26" s="1">
        <f>'Data Summary'!M23</f>
        <v>0</v>
      </c>
      <c r="D26" s="1">
        <f t="shared" si="2"/>
        <v>0</v>
      </c>
      <c r="E26" s="1">
        <f t="shared" si="0"/>
        <v>6</v>
      </c>
      <c r="F26" s="1">
        <f t="shared" si="3"/>
        <v>0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5">
      <c r="A27" s="2">
        <f>'Data Summary'!A24</f>
        <v>44474</v>
      </c>
      <c r="B27" s="1">
        <f t="shared" si="1"/>
        <v>0</v>
      </c>
      <c r="C27" s="1">
        <f>'Data Summary'!M24</f>
        <v>1419634</v>
      </c>
      <c r="D27" s="1">
        <f t="shared" si="2"/>
        <v>1419634</v>
      </c>
      <c r="E27" s="1">
        <f t="shared" si="0"/>
        <v>8</v>
      </c>
      <c r="F27" s="1">
        <f t="shared" si="3"/>
        <v>177454.25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35">
      <c r="A28" s="2">
        <f>'Data Summary'!A25</f>
        <v>44481</v>
      </c>
      <c r="B28" s="1">
        <f t="shared" si="1"/>
        <v>1419634</v>
      </c>
      <c r="C28" s="1">
        <f>'Data Summary'!M25</f>
        <v>1502290</v>
      </c>
      <c r="D28" s="1">
        <f t="shared" si="2"/>
        <v>82656</v>
      </c>
      <c r="E28" s="1">
        <f t="shared" si="0"/>
        <v>7</v>
      </c>
      <c r="F28" s="1">
        <f t="shared" si="3"/>
        <v>11808</v>
      </c>
      <c r="H28" t="s">
        <v>77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35">
      <c r="A29" s="2">
        <f>'Data Summary'!A26</f>
        <v>44488</v>
      </c>
      <c r="B29" s="1">
        <f t="shared" si="1"/>
        <v>1502290</v>
      </c>
      <c r="C29" s="1">
        <f>'Data Summary'!M26</f>
        <v>1579090</v>
      </c>
      <c r="D29" s="1">
        <f t="shared" si="2"/>
        <v>76800</v>
      </c>
      <c r="E29" s="1">
        <f t="shared" si="0"/>
        <v>7</v>
      </c>
      <c r="F29" s="1">
        <f t="shared" si="3"/>
        <v>10971.428571428571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35">
      <c r="A30" s="2">
        <f>'Data Summary'!A27</f>
        <v>44495</v>
      </c>
      <c r="B30" s="1">
        <f t="shared" si="1"/>
        <v>1579090</v>
      </c>
      <c r="C30" s="1">
        <f>'Data Summary'!M27</f>
        <v>1653360</v>
      </c>
      <c r="D30" s="1">
        <f t="shared" si="2"/>
        <v>74270</v>
      </c>
      <c r="E30" s="1">
        <f t="shared" si="0"/>
        <v>7</v>
      </c>
      <c r="F30" s="1">
        <f t="shared" si="3"/>
        <v>10610</v>
      </c>
    </row>
    <row r="31" spans="1:26" x14ac:dyDescent="0.35">
      <c r="A31" s="2">
        <f>'Data Summary'!A28</f>
        <v>44502</v>
      </c>
      <c r="B31" s="1">
        <f t="shared" si="1"/>
        <v>1653360</v>
      </c>
      <c r="C31" s="1">
        <f>'Data Summary'!M28</f>
        <v>1726050</v>
      </c>
      <c r="D31" s="1">
        <f t="shared" si="2"/>
        <v>72690</v>
      </c>
      <c r="E31" s="1">
        <f t="shared" si="0"/>
        <v>7</v>
      </c>
      <c r="F31" s="1">
        <f t="shared" si="3"/>
        <v>10384.285714285714</v>
      </c>
    </row>
    <row r="32" spans="1:26" x14ac:dyDescent="0.35">
      <c r="A32" s="2">
        <f>'Data Summary'!A29</f>
        <v>44509</v>
      </c>
      <c r="B32" s="1">
        <f t="shared" si="1"/>
        <v>1726050</v>
      </c>
      <c r="C32" s="1">
        <f>'Data Summary'!M29</f>
        <v>1789660</v>
      </c>
      <c r="D32" s="1">
        <f t="shared" si="2"/>
        <v>63610</v>
      </c>
      <c r="E32" s="1">
        <f t="shared" si="0"/>
        <v>7</v>
      </c>
      <c r="F32" s="1">
        <f t="shared" si="3"/>
        <v>9087.1428571428569</v>
      </c>
    </row>
    <row r="33" spans="1:6" x14ac:dyDescent="0.35">
      <c r="A33" s="2">
        <f>'Data Summary'!A30</f>
        <v>44516</v>
      </c>
      <c r="B33" s="1">
        <f t="shared" si="1"/>
        <v>1789660</v>
      </c>
      <c r="C33" s="1">
        <f>'Data Summary'!M30</f>
        <v>1848890</v>
      </c>
      <c r="D33" s="1">
        <f t="shared" si="2"/>
        <v>59230</v>
      </c>
      <c r="E33" s="1">
        <f t="shared" si="0"/>
        <v>7</v>
      </c>
      <c r="F33" s="1">
        <f t="shared" si="3"/>
        <v>8461.4285714285706</v>
      </c>
    </row>
    <row r="34" spans="1:6" x14ac:dyDescent="0.35">
      <c r="A34" s="2">
        <f>'Data Summary'!A31</f>
        <v>44523</v>
      </c>
      <c r="B34" s="1">
        <f t="shared" si="1"/>
        <v>1848890</v>
      </c>
      <c r="C34" s="1">
        <f>'Data Summary'!M31</f>
        <v>1909870</v>
      </c>
      <c r="D34" s="1">
        <f t="shared" si="2"/>
        <v>60980</v>
      </c>
      <c r="E34" s="1">
        <f t="shared" si="0"/>
        <v>7</v>
      </c>
      <c r="F34" s="1">
        <f t="shared" si="3"/>
        <v>8711.4285714285706</v>
      </c>
    </row>
    <row r="35" spans="1:6" x14ac:dyDescent="0.35">
      <c r="A35" s="2">
        <f>'Data Summary'!A32</f>
        <v>44530</v>
      </c>
      <c r="B35" s="1">
        <f t="shared" si="1"/>
        <v>1909870</v>
      </c>
      <c r="C35" s="1">
        <f>'Data Summary'!M32</f>
        <v>1970320</v>
      </c>
      <c r="D35" s="1">
        <f t="shared" si="2"/>
        <v>60450</v>
      </c>
      <c r="E35" s="1">
        <f t="shared" si="0"/>
        <v>7</v>
      </c>
      <c r="F35" s="1">
        <f t="shared" si="3"/>
        <v>8635.7142857142862</v>
      </c>
    </row>
    <row r="36" spans="1:6" x14ac:dyDescent="0.35">
      <c r="A36" s="2">
        <f>'Data Summary'!A33</f>
        <v>44537</v>
      </c>
      <c r="B36" s="1">
        <f t="shared" si="1"/>
        <v>1970320</v>
      </c>
      <c r="C36" s="1">
        <f>'Data Summary'!M33</f>
        <v>2034820</v>
      </c>
      <c r="D36" s="1">
        <f t="shared" si="2"/>
        <v>64500</v>
      </c>
      <c r="E36" s="1">
        <f t="shared" si="0"/>
        <v>7</v>
      </c>
      <c r="F36" s="1">
        <f t="shared" si="3"/>
        <v>9214.2857142857138</v>
      </c>
    </row>
    <row r="37" spans="1:6" x14ac:dyDescent="0.35">
      <c r="A37" s="2">
        <f>'Data Summary'!A34</f>
        <v>44544</v>
      </c>
      <c r="B37" s="1">
        <f t="shared" si="1"/>
        <v>2034820</v>
      </c>
      <c r="C37" s="1">
        <f>'Data Summary'!M34</f>
        <v>2104090</v>
      </c>
      <c r="D37" s="1">
        <f t="shared" si="2"/>
        <v>69270</v>
      </c>
      <c r="E37" s="1">
        <f t="shared" si="0"/>
        <v>7</v>
      </c>
      <c r="F37" s="1">
        <f t="shared" si="3"/>
        <v>9895.7142857142862</v>
      </c>
    </row>
    <row r="38" spans="1:6" x14ac:dyDescent="0.35">
      <c r="A38" s="2">
        <f>'Data Summary'!A35</f>
        <v>44551</v>
      </c>
      <c r="B38" s="1">
        <f t="shared" si="1"/>
        <v>2104090</v>
      </c>
      <c r="C38" s="1">
        <f>'Data Summary'!M35</f>
        <v>2158250</v>
      </c>
      <c r="D38" s="1">
        <f t="shared" si="2"/>
        <v>54160</v>
      </c>
      <c r="E38" s="1">
        <f t="shared" si="0"/>
        <v>7</v>
      </c>
      <c r="F38" s="1">
        <f t="shared" si="3"/>
        <v>7737.1428571428569</v>
      </c>
    </row>
    <row r="39" spans="1:6" x14ac:dyDescent="0.35">
      <c r="A39" s="2">
        <f>'Data Summary'!A36</f>
        <v>44565</v>
      </c>
      <c r="B39" s="1">
        <f t="shared" si="1"/>
        <v>2158250</v>
      </c>
      <c r="C39" s="1">
        <f>'Data Summary'!M36</f>
        <v>2292680</v>
      </c>
      <c r="D39" s="1">
        <f t="shared" si="2"/>
        <v>134430</v>
      </c>
      <c r="E39" s="1">
        <f t="shared" si="0"/>
        <v>14</v>
      </c>
      <c r="F39" s="1">
        <f t="shared" si="3"/>
        <v>9602.1428571428569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42156-AD30-42D1-A98E-F9313508FC33}">
  <dimension ref="A1:Z39"/>
  <sheetViews>
    <sheetView topLeftCell="A19" zoomScale="55" zoomScaleNormal="55" workbookViewId="0">
      <selection activeCell="H53" sqref="H53"/>
    </sheetView>
  </sheetViews>
  <sheetFormatPr defaultRowHeight="14.5" x14ac:dyDescent="0.35"/>
  <cols>
    <col min="1" max="1" width="15.6328125" customWidth="1"/>
    <col min="2" max="2" width="13.90625" customWidth="1"/>
    <col min="3" max="3" width="12.54296875" customWidth="1"/>
    <col min="4" max="4" width="10" customWidth="1"/>
    <col min="5" max="5" width="5.7265625" customWidth="1"/>
    <col min="6" max="6" width="10.1796875" customWidth="1"/>
    <col min="7" max="7" width="4.81640625" customWidth="1"/>
    <col min="8" max="8" width="32.81640625" customWidth="1"/>
    <col min="9" max="11" width="15.6328125" customWidth="1"/>
  </cols>
  <sheetData>
    <row r="1" spans="1:12" x14ac:dyDescent="0.35">
      <c r="A1" t="s">
        <v>17</v>
      </c>
      <c r="B1">
        <v>1</v>
      </c>
      <c r="L1">
        <v>1</v>
      </c>
    </row>
    <row r="2" spans="1:12" x14ac:dyDescent="0.35">
      <c r="A2" t="s">
        <v>4</v>
      </c>
      <c r="B2" t="s">
        <v>26</v>
      </c>
    </row>
    <row r="3" spans="1:12" x14ac:dyDescent="0.35">
      <c r="A3" t="s">
        <v>6</v>
      </c>
      <c r="B3" t="s">
        <v>7</v>
      </c>
    </row>
    <row r="4" spans="1:12" x14ac:dyDescent="0.35">
      <c r="A4" t="s">
        <v>8</v>
      </c>
      <c r="B4" t="s">
        <v>44</v>
      </c>
    </row>
    <row r="5" spans="1:12" x14ac:dyDescent="0.35">
      <c r="B5" t="s">
        <v>14</v>
      </c>
    </row>
    <row r="6" spans="1:12" x14ac:dyDescent="0.35">
      <c r="A6" s="2" t="s">
        <v>2</v>
      </c>
      <c r="B6" t="s">
        <v>12</v>
      </c>
      <c r="C6" t="s">
        <v>13</v>
      </c>
      <c r="D6" t="s">
        <v>9</v>
      </c>
      <c r="E6" t="s">
        <v>1</v>
      </c>
      <c r="F6" t="s">
        <v>10</v>
      </c>
      <c r="H6" t="s">
        <v>0</v>
      </c>
    </row>
    <row r="7" spans="1:12" x14ac:dyDescent="0.35">
      <c r="A7" s="2">
        <f>'Data Summary'!A4</f>
        <v>44327</v>
      </c>
      <c r="B7" s="1"/>
      <c r="C7" s="1">
        <f>'Data Summary'!D4</f>
        <v>6720910</v>
      </c>
      <c r="D7" s="1"/>
      <c r="E7" s="1"/>
      <c r="F7" s="1"/>
    </row>
    <row r="8" spans="1:12" x14ac:dyDescent="0.35">
      <c r="A8" s="2">
        <f>'Data Summary'!A5</f>
        <v>44341</v>
      </c>
      <c r="B8" s="1">
        <f>C7</f>
        <v>6720910</v>
      </c>
      <c r="C8" s="1">
        <f>'Data Summary'!D5</f>
        <v>6776780</v>
      </c>
      <c r="D8" s="1">
        <f>IF(C8-B8&gt;0,C8-B8,0)</f>
        <v>55870</v>
      </c>
      <c r="E8" s="1">
        <f t="shared" ref="E8:E11" si="0">A8-A7</f>
        <v>14</v>
      </c>
      <c r="F8" s="1">
        <f>D8/E8</f>
        <v>3990.7142857142858</v>
      </c>
    </row>
    <row r="9" spans="1:12" x14ac:dyDescent="0.35">
      <c r="A9" s="2">
        <f>'Data Summary'!A6</f>
        <v>44348</v>
      </c>
      <c r="B9" s="1">
        <f t="shared" ref="B9:B20" si="1">C8</f>
        <v>6776780</v>
      </c>
      <c r="C9" s="1">
        <f>'Data Summary'!D6</f>
        <v>6802860</v>
      </c>
      <c r="D9" s="1">
        <f t="shared" ref="D9:D20" si="2">IF(C9-B9&gt;0,C9-B9,0)</f>
        <v>26080</v>
      </c>
      <c r="E9" s="1">
        <f t="shared" si="0"/>
        <v>7</v>
      </c>
      <c r="F9" s="1">
        <f t="shared" ref="F9:F20" si="3">D9/E9</f>
        <v>3725.7142857142858</v>
      </c>
    </row>
    <row r="10" spans="1:12" x14ac:dyDescent="0.35">
      <c r="A10" s="2">
        <f>'Data Summary'!A7</f>
        <v>44355</v>
      </c>
      <c r="B10" s="1">
        <f t="shared" si="1"/>
        <v>6802860</v>
      </c>
      <c r="C10" s="1">
        <f>'Data Summary'!D7</f>
        <v>6829560</v>
      </c>
      <c r="D10" s="1">
        <f t="shared" si="2"/>
        <v>26700</v>
      </c>
      <c r="E10" s="1">
        <f t="shared" si="0"/>
        <v>7</v>
      </c>
      <c r="F10" s="1">
        <f t="shared" si="3"/>
        <v>3814.2857142857142</v>
      </c>
    </row>
    <row r="11" spans="1:12" x14ac:dyDescent="0.35">
      <c r="A11" s="2">
        <f>'Data Summary'!A8</f>
        <v>44362</v>
      </c>
      <c r="B11" s="1">
        <f t="shared" si="1"/>
        <v>6829560</v>
      </c>
      <c r="C11" s="1">
        <f>'Data Summary'!D8</f>
        <v>6854770</v>
      </c>
      <c r="D11" s="1">
        <f t="shared" si="2"/>
        <v>25210</v>
      </c>
      <c r="E11" s="1">
        <f t="shared" si="0"/>
        <v>7</v>
      </c>
      <c r="F11" s="1">
        <f t="shared" si="3"/>
        <v>3601.4285714285716</v>
      </c>
    </row>
    <row r="12" spans="1:12" s="2" customFormat="1" x14ac:dyDescent="0.35">
      <c r="A12" s="2">
        <f>'Data Summary'!A9</f>
        <v>44369</v>
      </c>
      <c r="B12" s="1">
        <f t="shared" si="1"/>
        <v>6854770</v>
      </c>
      <c r="C12" s="1">
        <f>'Data Summary'!D9</f>
        <v>6878840</v>
      </c>
      <c r="D12" s="1">
        <f t="shared" si="2"/>
        <v>24070</v>
      </c>
      <c r="E12" s="1">
        <f t="shared" ref="E12:E18" si="4">A12-A11</f>
        <v>7</v>
      </c>
      <c r="F12" s="1">
        <f t="shared" si="3"/>
        <v>3438.5714285714284</v>
      </c>
      <c r="G12"/>
      <c r="H12"/>
      <c r="I12"/>
      <c r="J12"/>
      <c r="K12"/>
    </row>
    <row r="13" spans="1:12" s="2" customFormat="1" x14ac:dyDescent="0.35">
      <c r="A13" s="2">
        <f>'Data Summary'!A10</f>
        <v>44376</v>
      </c>
      <c r="B13" s="1">
        <f t="shared" si="1"/>
        <v>6878840</v>
      </c>
      <c r="C13" s="1">
        <f>'Data Summary'!D10</f>
        <v>6898320</v>
      </c>
      <c r="D13" s="1">
        <f t="shared" si="2"/>
        <v>19480</v>
      </c>
      <c r="E13" s="1">
        <f t="shared" si="4"/>
        <v>7</v>
      </c>
      <c r="F13" s="1">
        <f t="shared" si="3"/>
        <v>2782.8571428571427</v>
      </c>
      <c r="H13"/>
    </row>
    <row r="14" spans="1:12" s="2" customFormat="1" x14ac:dyDescent="0.35">
      <c r="A14" s="2">
        <f>'Data Summary'!A11</f>
        <v>44383</v>
      </c>
      <c r="B14" s="1">
        <f t="shared" si="1"/>
        <v>6898320</v>
      </c>
      <c r="C14" s="1">
        <f>'Data Summary'!D11</f>
        <v>6924780</v>
      </c>
      <c r="D14" s="1">
        <f t="shared" si="2"/>
        <v>26460</v>
      </c>
      <c r="E14" s="1">
        <f t="shared" si="4"/>
        <v>7</v>
      </c>
      <c r="F14" s="1">
        <f t="shared" si="3"/>
        <v>3780</v>
      </c>
      <c r="H14"/>
    </row>
    <row r="15" spans="1:12" s="2" customFormat="1" x14ac:dyDescent="0.35">
      <c r="A15" s="2">
        <f>'Data Summary'!A12</f>
        <v>44390</v>
      </c>
      <c r="B15" s="1">
        <f t="shared" si="1"/>
        <v>6924780</v>
      </c>
      <c r="C15" s="1">
        <f>'Data Summary'!D12</f>
        <v>6945770</v>
      </c>
      <c r="D15" s="1">
        <f t="shared" si="2"/>
        <v>20990</v>
      </c>
      <c r="E15" s="1">
        <f t="shared" si="4"/>
        <v>7</v>
      </c>
      <c r="F15" s="1">
        <f t="shared" si="3"/>
        <v>2998.5714285714284</v>
      </c>
      <c r="H15"/>
    </row>
    <row r="16" spans="1:12" s="2" customFormat="1" x14ac:dyDescent="0.35">
      <c r="A16" s="2">
        <f>'Data Summary'!A13</f>
        <v>44397</v>
      </c>
      <c r="B16" s="1">
        <f t="shared" si="1"/>
        <v>6945770</v>
      </c>
      <c r="C16" s="1">
        <f>'Data Summary'!D13</f>
        <v>6960590</v>
      </c>
      <c r="D16" s="1">
        <f t="shared" si="2"/>
        <v>14820</v>
      </c>
      <c r="E16" s="1">
        <f t="shared" si="4"/>
        <v>7</v>
      </c>
      <c r="F16" s="1">
        <f t="shared" si="3"/>
        <v>2117.1428571428573</v>
      </c>
      <c r="H16"/>
    </row>
    <row r="17" spans="1:26" s="2" customFormat="1" x14ac:dyDescent="0.35">
      <c r="A17" s="2">
        <f>'Data Summary'!A14</f>
        <v>44404</v>
      </c>
      <c r="B17" s="1">
        <f t="shared" si="1"/>
        <v>6960590</v>
      </c>
      <c r="C17" s="1">
        <f>'Data Summary'!D14</f>
        <v>6994790</v>
      </c>
      <c r="D17" s="1">
        <f t="shared" si="2"/>
        <v>34200</v>
      </c>
      <c r="E17" s="1">
        <f t="shared" si="4"/>
        <v>7</v>
      </c>
      <c r="F17" s="1">
        <f t="shared" si="3"/>
        <v>4885.7142857142853</v>
      </c>
      <c r="H17"/>
    </row>
    <row r="18" spans="1:26" x14ac:dyDescent="0.35">
      <c r="A18" s="2">
        <f>'Data Summary'!A15</f>
        <v>44411</v>
      </c>
      <c r="B18" s="1">
        <f t="shared" si="1"/>
        <v>6994790</v>
      </c>
      <c r="C18" s="1">
        <f>'Data Summary'!D15</f>
        <v>7018690</v>
      </c>
      <c r="D18" s="1">
        <f t="shared" si="2"/>
        <v>23900</v>
      </c>
      <c r="E18" s="1">
        <f t="shared" si="4"/>
        <v>7</v>
      </c>
      <c r="F18" s="1">
        <f t="shared" si="3"/>
        <v>3414.2857142857142</v>
      </c>
      <c r="G18" s="2"/>
      <c r="I18" s="2"/>
      <c r="J18" s="2"/>
      <c r="K18" s="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5">
      <c r="A19" s="2">
        <f>'Data Summary'!A16</f>
        <v>44418</v>
      </c>
      <c r="B19" s="1">
        <f t="shared" si="1"/>
        <v>7018690</v>
      </c>
      <c r="C19" s="1">
        <f>'Data Summary'!D16</f>
        <v>7048140</v>
      </c>
      <c r="D19" s="1">
        <f t="shared" si="2"/>
        <v>29450</v>
      </c>
      <c r="E19" s="1">
        <f t="shared" ref="E19:E20" si="5">A19-A18</f>
        <v>7</v>
      </c>
      <c r="F19" s="1">
        <f t="shared" si="3"/>
        <v>4207.1428571428569</v>
      </c>
      <c r="K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35">
      <c r="A20" s="2">
        <f>'Data Summary'!A17</f>
        <v>44425</v>
      </c>
      <c r="B20" s="1">
        <f t="shared" si="1"/>
        <v>7048140</v>
      </c>
      <c r="C20" s="1">
        <f>'Data Summary'!D17</f>
        <v>7070060</v>
      </c>
      <c r="D20" s="1">
        <f t="shared" si="2"/>
        <v>21920</v>
      </c>
      <c r="E20" s="1">
        <f t="shared" si="5"/>
        <v>7</v>
      </c>
      <c r="F20" s="1">
        <f t="shared" si="3"/>
        <v>3131.4285714285716</v>
      </c>
      <c r="G20" s="1"/>
      <c r="H20" s="1"/>
      <c r="I20" s="1"/>
      <c r="J20" s="1"/>
      <c r="K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35">
      <c r="A21" s="2">
        <f>'Data Summary'!A18</f>
        <v>44432</v>
      </c>
      <c r="B21" s="1">
        <f t="shared" ref="B21:B22" si="6">C20</f>
        <v>7070060</v>
      </c>
      <c r="C21" s="1">
        <f>'Data Summary'!D18</f>
        <v>7095400</v>
      </c>
      <c r="D21" s="1">
        <f t="shared" ref="D21:D22" si="7">IF(C21-B21&gt;0,C21-B21,0)</f>
        <v>25340</v>
      </c>
      <c r="E21" s="1">
        <f t="shared" ref="E21:E22" si="8">A21-A20</f>
        <v>7</v>
      </c>
      <c r="F21" s="1">
        <f t="shared" ref="F21:F22" si="9">D21/E21</f>
        <v>3620</v>
      </c>
      <c r="G21" s="1"/>
      <c r="H21" s="1"/>
      <c r="I21" s="1"/>
      <c r="J21" s="1"/>
      <c r="K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5">
      <c r="A22" s="2">
        <f>'Data Summary'!A19</f>
        <v>44439</v>
      </c>
      <c r="B22" s="1">
        <f t="shared" si="6"/>
        <v>7095400</v>
      </c>
      <c r="C22" s="1">
        <f>'Data Summary'!D19</f>
        <v>7117470</v>
      </c>
      <c r="D22" s="1">
        <f t="shared" si="7"/>
        <v>22070</v>
      </c>
      <c r="E22" s="1">
        <f t="shared" si="8"/>
        <v>7</v>
      </c>
      <c r="F22" s="1">
        <f t="shared" si="9"/>
        <v>3152.8571428571427</v>
      </c>
      <c r="G22" s="1"/>
      <c r="H22" s="1"/>
      <c r="I22" s="1"/>
      <c r="J22" s="1"/>
      <c r="K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35">
      <c r="A23" s="2">
        <f>'Data Summary'!A20</f>
        <v>44446</v>
      </c>
      <c r="B23" s="1">
        <f t="shared" ref="B23:B39" si="10">C22</f>
        <v>7117470</v>
      </c>
      <c r="C23" s="1">
        <f>'Data Summary'!D20</f>
        <v>7138170</v>
      </c>
      <c r="D23" s="1">
        <f t="shared" ref="D23:D39" si="11">IF(C23-B23&gt;0,C23-B23,0)</f>
        <v>20700</v>
      </c>
      <c r="E23" s="1">
        <f t="shared" ref="E23:E39" si="12">A23-A22</f>
        <v>7</v>
      </c>
      <c r="F23" s="1">
        <f t="shared" ref="F23:F39" si="13">D23/E23</f>
        <v>2957.1428571428573</v>
      </c>
      <c r="I23" s="1"/>
      <c r="J23" s="1"/>
      <c r="K23" s="1"/>
      <c r="L23" t="s">
        <v>11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35">
      <c r="A24" s="2">
        <f>'Data Summary'!A21</f>
        <v>44453</v>
      </c>
      <c r="B24" s="1">
        <f t="shared" si="10"/>
        <v>7138170</v>
      </c>
      <c r="C24" s="1">
        <f>'Data Summary'!D21</f>
        <v>7167410</v>
      </c>
      <c r="D24" s="1">
        <f t="shared" si="11"/>
        <v>29240</v>
      </c>
      <c r="E24" s="1">
        <f t="shared" si="12"/>
        <v>7</v>
      </c>
      <c r="F24" s="1">
        <f t="shared" si="13"/>
        <v>4177.1428571428569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35">
      <c r="A25" s="2">
        <f>'Data Summary'!A22</f>
        <v>44460</v>
      </c>
      <c r="B25" s="1">
        <f t="shared" si="10"/>
        <v>7167410</v>
      </c>
      <c r="C25" s="1">
        <f>'Data Summary'!D22</f>
        <v>7186300</v>
      </c>
      <c r="D25" s="1">
        <f t="shared" si="11"/>
        <v>18890</v>
      </c>
      <c r="E25" s="1">
        <f t="shared" si="12"/>
        <v>7</v>
      </c>
      <c r="F25" s="1">
        <f t="shared" si="13"/>
        <v>2698.5714285714284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35">
      <c r="A26" s="2">
        <f>'Data Summary'!A23</f>
        <v>44466</v>
      </c>
      <c r="B26" s="1">
        <f t="shared" si="10"/>
        <v>7186300</v>
      </c>
      <c r="C26" s="1">
        <f>'Data Summary'!D23</f>
        <v>7205940</v>
      </c>
      <c r="D26" s="1">
        <f t="shared" si="11"/>
        <v>19640</v>
      </c>
      <c r="E26" s="1">
        <f t="shared" si="12"/>
        <v>6</v>
      </c>
      <c r="F26" s="1">
        <f t="shared" si="13"/>
        <v>3273.3333333333335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5">
      <c r="A27" s="2">
        <f>'Data Summary'!A24</f>
        <v>44474</v>
      </c>
      <c r="B27" s="1">
        <f t="shared" si="10"/>
        <v>7205940</v>
      </c>
      <c r="C27" s="1">
        <f>'Data Summary'!D24</f>
        <v>7234060</v>
      </c>
      <c r="D27" s="1">
        <f t="shared" si="11"/>
        <v>28120</v>
      </c>
      <c r="E27" s="1">
        <f t="shared" si="12"/>
        <v>8</v>
      </c>
      <c r="F27" s="1">
        <f t="shared" si="13"/>
        <v>3515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35">
      <c r="A28" s="2">
        <f>'Data Summary'!A25</f>
        <v>44481</v>
      </c>
      <c r="B28" s="1">
        <f t="shared" si="10"/>
        <v>7234060</v>
      </c>
      <c r="C28" s="1">
        <f>'Data Summary'!D25</f>
        <v>7261090</v>
      </c>
      <c r="D28" s="1">
        <f t="shared" si="11"/>
        <v>27030</v>
      </c>
      <c r="E28" s="1">
        <f t="shared" si="12"/>
        <v>7</v>
      </c>
      <c r="F28" s="1">
        <f t="shared" si="13"/>
        <v>3861.4285714285716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35">
      <c r="A29" s="2">
        <f>'Data Summary'!A26</f>
        <v>44488</v>
      </c>
      <c r="B29" s="1">
        <f t="shared" si="10"/>
        <v>7261090</v>
      </c>
      <c r="C29" s="1">
        <f>'Data Summary'!D26</f>
        <v>7279810</v>
      </c>
      <c r="D29" s="1">
        <f t="shared" si="11"/>
        <v>18720</v>
      </c>
      <c r="E29" s="1">
        <f t="shared" si="12"/>
        <v>7</v>
      </c>
      <c r="F29" s="1">
        <f t="shared" si="13"/>
        <v>2674.2857142857142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35">
      <c r="A30" s="2">
        <f>'Data Summary'!A27</f>
        <v>44495</v>
      </c>
      <c r="B30" s="1">
        <f t="shared" si="10"/>
        <v>7279810</v>
      </c>
      <c r="C30" s="1">
        <f>'Data Summary'!D27</f>
        <v>7308520</v>
      </c>
      <c r="D30" s="1">
        <f t="shared" si="11"/>
        <v>28710</v>
      </c>
      <c r="E30" s="1">
        <f t="shared" si="12"/>
        <v>7</v>
      </c>
      <c r="F30" s="1">
        <f t="shared" si="13"/>
        <v>4101.4285714285716</v>
      </c>
    </row>
    <row r="31" spans="1:26" x14ac:dyDescent="0.35">
      <c r="A31" s="2">
        <f>'Data Summary'!A28</f>
        <v>44502</v>
      </c>
      <c r="B31" s="1">
        <f t="shared" si="10"/>
        <v>7308520</v>
      </c>
      <c r="C31" s="1">
        <f>'Data Summary'!D28</f>
        <v>7330700</v>
      </c>
      <c r="D31" s="1">
        <f t="shared" si="11"/>
        <v>22180</v>
      </c>
      <c r="E31" s="1">
        <f t="shared" si="12"/>
        <v>7</v>
      </c>
      <c r="F31" s="1">
        <f t="shared" si="13"/>
        <v>3168.5714285714284</v>
      </c>
    </row>
    <row r="32" spans="1:26" x14ac:dyDescent="0.35">
      <c r="A32" s="2">
        <f>'Data Summary'!A29</f>
        <v>44509</v>
      </c>
      <c r="B32" s="1">
        <f t="shared" si="10"/>
        <v>7330700</v>
      </c>
      <c r="C32" s="1">
        <f>'Data Summary'!D29</f>
        <v>7342460</v>
      </c>
      <c r="D32" s="1">
        <f t="shared" si="11"/>
        <v>11760</v>
      </c>
      <c r="E32" s="1">
        <f t="shared" si="12"/>
        <v>7</v>
      </c>
      <c r="F32" s="1">
        <f t="shared" si="13"/>
        <v>1680</v>
      </c>
      <c r="H32" t="s">
        <v>135</v>
      </c>
    </row>
    <row r="33" spans="1:6" x14ac:dyDescent="0.35">
      <c r="A33" s="2">
        <f>'Data Summary'!A30</f>
        <v>44516</v>
      </c>
      <c r="B33" s="1">
        <f t="shared" si="10"/>
        <v>7342460</v>
      </c>
      <c r="C33" s="1">
        <f>'Data Summary'!D30</f>
        <v>7368130</v>
      </c>
      <c r="D33" s="1">
        <f t="shared" si="11"/>
        <v>25670</v>
      </c>
      <c r="E33" s="1">
        <f t="shared" si="12"/>
        <v>7</v>
      </c>
      <c r="F33" s="1">
        <f t="shared" si="13"/>
        <v>3667.1428571428573</v>
      </c>
    </row>
    <row r="34" spans="1:6" x14ac:dyDescent="0.35">
      <c r="A34" s="2">
        <f>'Data Summary'!A31</f>
        <v>44523</v>
      </c>
      <c r="B34" s="1">
        <f t="shared" si="10"/>
        <v>7368130</v>
      </c>
      <c r="C34" s="1">
        <f>'Data Summary'!D31</f>
        <v>7392900</v>
      </c>
      <c r="D34" s="1">
        <f t="shared" si="11"/>
        <v>24770</v>
      </c>
      <c r="E34" s="1">
        <f t="shared" si="12"/>
        <v>7</v>
      </c>
      <c r="F34" s="1">
        <f t="shared" si="13"/>
        <v>3538.5714285714284</v>
      </c>
    </row>
    <row r="35" spans="1:6" x14ac:dyDescent="0.35">
      <c r="A35" s="2">
        <f>'Data Summary'!A32</f>
        <v>44530</v>
      </c>
      <c r="B35" s="1">
        <f t="shared" si="10"/>
        <v>7392900</v>
      </c>
      <c r="C35" s="1">
        <f>'Data Summary'!D32</f>
        <v>7425160</v>
      </c>
      <c r="D35" s="1">
        <f t="shared" si="11"/>
        <v>32260</v>
      </c>
      <c r="E35" s="1">
        <f t="shared" si="12"/>
        <v>7</v>
      </c>
      <c r="F35" s="1">
        <f t="shared" si="13"/>
        <v>4608.5714285714284</v>
      </c>
    </row>
    <row r="36" spans="1:6" x14ac:dyDescent="0.35">
      <c r="A36" s="2">
        <f>'Data Summary'!A33</f>
        <v>44537</v>
      </c>
      <c r="B36" s="1">
        <f t="shared" si="10"/>
        <v>7425160</v>
      </c>
      <c r="C36" s="1">
        <f>'Data Summary'!D33</f>
        <v>7476600</v>
      </c>
      <c r="D36" s="1">
        <f t="shared" si="11"/>
        <v>51440</v>
      </c>
      <c r="E36" s="1">
        <f t="shared" si="12"/>
        <v>7</v>
      </c>
      <c r="F36" s="1">
        <f t="shared" si="13"/>
        <v>7348.5714285714284</v>
      </c>
    </row>
    <row r="37" spans="1:6" x14ac:dyDescent="0.35">
      <c r="A37" s="2">
        <f>'Data Summary'!A34</f>
        <v>44544</v>
      </c>
      <c r="B37" s="1">
        <f t="shared" si="10"/>
        <v>7476600</v>
      </c>
      <c r="C37" s="1">
        <f>'Data Summary'!D34</f>
        <v>7518730</v>
      </c>
      <c r="D37" s="1">
        <f t="shared" si="11"/>
        <v>42130</v>
      </c>
      <c r="E37" s="1">
        <f t="shared" si="12"/>
        <v>7</v>
      </c>
      <c r="F37" s="1">
        <f t="shared" si="13"/>
        <v>6018.5714285714284</v>
      </c>
    </row>
    <row r="38" spans="1:6" x14ac:dyDescent="0.35">
      <c r="A38" s="2">
        <f>'Data Summary'!A35</f>
        <v>44551</v>
      </c>
      <c r="B38" s="1">
        <f t="shared" si="10"/>
        <v>7518730</v>
      </c>
      <c r="C38" s="1">
        <f>'Data Summary'!D35</f>
        <v>7528000</v>
      </c>
      <c r="D38" s="1">
        <f t="shared" si="11"/>
        <v>9270</v>
      </c>
      <c r="E38" s="1">
        <f t="shared" si="12"/>
        <v>7</v>
      </c>
      <c r="F38" s="1">
        <f t="shared" si="13"/>
        <v>1324.2857142857142</v>
      </c>
    </row>
    <row r="39" spans="1:6" x14ac:dyDescent="0.35">
      <c r="A39" s="2">
        <f>'Data Summary'!A36</f>
        <v>44565</v>
      </c>
      <c r="B39" s="1">
        <f t="shared" si="10"/>
        <v>7528000</v>
      </c>
      <c r="C39" s="1">
        <f>'Data Summary'!D36</f>
        <v>7528000</v>
      </c>
      <c r="D39" s="1">
        <f t="shared" si="11"/>
        <v>0</v>
      </c>
      <c r="E39" s="1">
        <f t="shared" si="12"/>
        <v>14</v>
      </c>
      <c r="F39" s="1">
        <f t="shared" si="13"/>
        <v>0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139B4-9280-4447-9151-D66E20CD993C}">
  <dimension ref="A1:Z39"/>
  <sheetViews>
    <sheetView workbookViewId="0">
      <selection activeCell="D27" sqref="D27"/>
    </sheetView>
  </sheetViews>
  <sheetFormatPr defaultRowHeight="14.5" x14ac:dyDescent="0.35"/>
  <cols>
    <col min="1" max="1" width="15.6328125" customWidth="1"/>
    <col min="2" max="2" width="13.90625" customWidth="1"/>
    <col min="3" max="3" width="12.54296875" customWidth="1"/>
    <col min="4" max="4" width="10" customWidth="1"/>
    <col min="5" max="5" width="5.7265625" customWidth="1"/>
    <col min="6" max="6" width="10.1796875" customWidth="1"/>
    <col min="7" max="7" width="4.81640625" customWidth="1"/>
    <col min="8" max="8" width="32.81640625" customWidth="1"/>
    <col min="9" max="11" width="15.6328125" customWidth="1"/>
  </cols>
  <sheetData>
    <row r="1" spans="1:12" x14ac:dyDescent="0.35">
      <c r="A1" t="s">
        <v>18</v>
      </c>
      <c r="B1">
        <v>1</v>
      </c>
      <c r="L1">
        <v>1</v>
      </c>
    </row>
    <row r="2" spans="1:12" x14ac:dyDescent="0.35">
      <c r="A2" t="s">
        <v>4</v>
      </c>
      <c r="B2" t="s">
        <v>28</v>
      </c>
    </row>
    <row r="3" spans="1:12" x14ac:dyDescent="0.35">
      <c r="A3" t="s">
        <v>6</v>
      </c>
      <c r="B3" t="s">
        <v>7</v>
      </c>
    </row>
    <row r="4" spans="1:12" x14ac:dyDescent="0.35">
      <c r="A4" t="s">
        <v>8</v>
      </c>
      <c r="B4" t="s">
        <v>45</v>
      </c>
    </row>
    <row r="5" spans="1:12" x14ac:dyDescent="0.35">
      <c r="B5" t="s">
        <v>14</v>
      </c>
    </row>
    <row r="6" spans="1:12" x14ac:dyDescent="0.35">
      <c r="A6" s="2" t="s">
        <v>2</v>
      </c>
      <c r="B6" t="s">
        <v>12</v>
      </c>
      <c r="C6" t="s">
        <v>13</v>
      </c>
      <c r="D6" t="s">
        <v>9</v>
      </c>
      <c r="E6" t="s">
        <v>1</v>
      </c>
      <c r="F6" t="s">
        <v>10</v>
      </c>
    </row>
    <row r="7" spans="1:12" x14ac:dyDescent="0.35">
      <c r="A7" s="2">
        <f>'Data Summary'!A4</f>
        <v>44327</v>
      </c>
      <c r="B7" s="1"/>
      <c r="C7" s="1">
        <f>'Data Summary'!E4</f>
        <v>1875820</v>
      </c>
      <c r="D7" s="1"/>
      <c r="E7" s="1"/>
      <c r="F7" s="1"/>
    </row>
    <row r="8" spans="1:12" x14ac:dyDescent="0.35">
      <c r="A8" s="2">
        <f>'Data Summary'!A5</f>
        <v>44341</v>
      </c>
      <c r="B8" s="1">
        <f>C7</f>
        <v>1875820</v>
      </c>
      <c r="C8" s="1">
        <f>'Data Summary'!E5</f>
        <v>1992190</v>
      </c>
      <c r="D8" s="1">
        <f>IF(C8-B8&gt;0,C8-B8,0)</f>
        <v>116370</v>
      </c>
      <c r="E8" s="1">
        <f t="shared" ref="E8:E11" si="0">A8-A7</f>
        <v>14</v>
      </c>
      <c r="F8" s="1">
        <f>D8/E8</f>
        <v>8312.1428571428569</v>
      </c>
    </row>
    <row r="9" spans="1:12" x14ac:dyDescent="0.35">
      <c r="A9" s="2">
        <f>'Data Summary'!A6</f>
        <v>44348</v>
      </c>
      <c r="B9" s="1">
        <f t="shared" ref="B9:B20" si="1">C8</f>
        <v>1992190</v>
      </c>
      <c r="C9" s="1">
        <f>'Data Summary'!E6</f>
        <v>2046810</v>
      </c>
      <c r="D9" s="1">
        <f t="shared" ref="D9:D20" si="2">IF(C9-B9&gt;0,C9-B9,0)</f>
        <v>54620</v>
      </c>
      <c r="E9" s="1">
        <f t="shared" si="0"/>
        <v>7</v>
      </c>
      <c r="F9" s="1">
        <f t="shared" ref="F9:F20" si="3">D9/E9</f>
        <v>7802.8571428571431</v>
      </c>
    </row>
    <row r="10" spans="1:12" x14ac:dyDescent="0.35">
      <c r="A10" s="2">
        <f>'Data Summary'!A7</f>
        <v>44355</v>
      </c>
      <c r="B10" s="1">
        <f t="shared" si="1"/>
        <v>2046810</v>
      </c>
      <c r="C10" s="1">
        <f>'Data Summary'!E7</f>
        <v>2107210</v>
      </c>
      <c r="D10" s="1">
        <f t="shared" si="2"/>
        <v>60400</v>
      </c>
      <c r="E10" s="1">
        <f t="shared" si="0"/>
        <v>7</v>
      </c>
      <c r="F10" s="1">
        <f t="shared" si="3"/>
        <v>8628.5714285714294</v>
      </c>
    </row>
    <row r="11" spans="1:12" x14ac:dyDescent="0.35">
      <c r="A11" s="2">
        <f>'Data Summary'!A8</f>
        <v>44362</v>
      </c>
      <c r="B11" s="1">
        <f t="shared" si="1"/>
        <v>2107210</v>
      </c>
      <c r="C11" s="1">
        <f>'Data Summary'!E8</f>
        <v>2173900</v>
      </c>
      <c r="D11" s="1">
        <f t="shared" si="2"/>
        <v>66690</v>
      </c>
      <c r="E11" s="1">
        <f t="shared" si="0"/>
        <v>7</v>
      </c>
      <c r="F11" s="1">
        <f t="shared" si="3"/>
        <v>9527.1428571428569</v>
      </c>
    </row>
    <row r="12" spans="1:12" s="2" customFormat="1" x14ac:dyDescent="0.35">
      <c r="A12" s="2">
        <f>'Data Summary'!A9</f>
        <v>44369</v>
      </c>
      <c r="B12" s="1">
        <f t="shared" si="1"/>
        <v>2173900</v>
      </c>
      <c r="C12" s="1">
        <f>'Data Summary'!E9</f>
        <v>2237520</v>
      </c>
      <c r="D12" s="1">
        <f t="shared" si="2"/>
        <v>63620</v>
      </c>
      <c r="E12" s="1">
        <f t="shared" ref="E12:E18" si="4">A12-A11</f>
        <v>7</v>
      </c>
      <c r="F12" s="1">
        <f t="shared" si="3"/>
        <v>9088.5714285714294</v>
      </c>
      <c r="G12"/>
      <c r="H12"/>
      <c r="I12"/>
      <c r="J12"/>
      <c r="K12"/>
    </row>
    <row r="13" spans="1:12" s="2" customFormat="1" x14ac:dyDescent="0.35">
      <c r="A13" s="2">
        <f>'Data Summary'!A10</f>
        <v>44376</v>
      </c>
      <c r="B13" s="1">
        <f t="shared" si="1"/>
        <v>2237520</v>
      </c>
      <c r="C13" s="1">
        <f>'Data Summary'!E10</f>
        <v>2302340</v>
      </c>
      <c r="D13" s="1">
        <f t="shared" si="2"/>
        <v>64820</v>
      </c>
      <c r="E13" s="1">
        <f t="shared" si="4"/>
        <v>7</v>
      </c>
      <c r="F13" s="1">
        <f t="shared" si="3"/>
        <v>9260</v>
      </c>
      <c r="H13"/>
    </row>
    <row r="14" spans="1:12" s="2" customFormat="1" x14ac:dyDescent="0.35">
      <c r="A14" s="2">
        <f>'Data Summary'!A11</f>
        <v>44383</v>
      </c>
      <c r="B14" s="1">
        <f t="shared" si="1"/>
        <v>2302340</v>
      </c>
      <c r="C14" s="1">
        <f>'Data Summary'!E11</f>
        <v>2368840</v>
      </c>
      <c r="D14" s="1">
        <f t="shared" si="2"/>
        <v>66500</v>
      </c>
      <c r="E14" s="1">
        <f t="shared" si="4"/>
        <v>7</v>
      </c>
      <c r="F14" s="1">
        <f t="shared" si="3"/>
        <v>9500</v>
      </c>
      <c r="H14"/>
    </row>
    <row r="15" spans="1:12" s="2" customFormat="1" x14ac:dyDescent="0.35">
      <c r="A15" s="2">
        <f>'Data Summary'!A12</f>
        <v>44390</v>
      </c>
      <c r="B15" s="1">
        <f t="shared" si="1"/>
        <v>2368840</v>
      </c>
      <c r="C15" s="1">
        <f>'Data Summary'!E12</f>
        <v>2432890</v>
      </c>
      <c r="D15" s="1">
        <f t="shared" si="2"/>
        <v>64050</v>
      </c>
      <c r="E15" s="1">
        <f t="shared" si="4"/>
        <v>7</v>
      </c>
      <c r="F15" s="1">
        <f t="shared" si="3"/>
        <v>9150</v>
      </c>
      <c r="H15"/>
    </row>
    <row r="16" spans="1:12" s="2" customFormat="1" x14ac:dyDescent="0.35">
      <c r="A16" s="2">
        <f>'Data Summary'!A13</f>
        <v>44397</v>
      </c>
      <c r="B16" s="1">
        <f t="shared" si="1"/>
        <v>2432890</v>
      </c>
      <c r="C16" s="1">
        <f>'Data Summary'!E13</f>
        <v>2499060</v>
      </c>
      <c r="D16" s="1">
        <f t="shared" si="2"/>
        <v>66170</v>
      </c>
      <c r="E16" s="1">
        <f t="shared" si="4"/>
        <v>7</v>
      </c>
      <c r="F16" s="1">
        <f t="shared" si="3"/>
        <v>9452.8571428571431</v>
      </c>
      <c r="H16"/>
    </row>
    <row r="17" spans="1:26" s="2" customFormat="1" x14ac:dyDescent="0.35">
      <c r="A17" s="2">
        <f>'Data Summary'!A14</f>
        <v>44404</v>
      </c>
      <c r="B17" s="1">
        <f t="shared" si="1"/>
        <v>2499060</v>
      </c>
      <c r="C17" s="1">
        <f>'Data Summary'!E14</f>
        <v>2560540</v>
      </c>
      <c r="D17" s="1">
        <f t="shared" si="2"/>
        <v>61480</v>
      </c>
      <c r="E17" s="1">
        <f t="shared" si="4"/>
        <v>7</v>
      </c>
      <c r="F17" s="1">
        <f t="shared" si="3"/>
        <v>8782.8571428571431</v>
      </c>
      <c r="H17"/>
    </row>
    <row r="18" spans="1:26" x14ac:dyDescent="0.35">
      <c r="A18" s="2">
        <f>'Data Summary'!A15</f>
        <v>44411</v>
      </c>
      <c r="B18" s="1">
        <f t="shared" si="1"/>
        <v>2560540</v>
      </c>
      <c r="C18" s="1">
        <f>'Data Summary'!E15</f>
        <v>2636850</v>
      </c>
      <c r="D18" s="1">
        <f t="shared" si="2"/>
        <v>76310</v>
      </c>
      <c r="E18" s="1">
        <f t="shared" si="4"/>
        <v>7</v>
      </c>
      <c r="F18" s="1">
        <f t="shared" si="3"/>
        <v>10901.428571428571</v>
      </c>
      <c r="G18" s="2"/>
      <c r="I18" s="2"/>
      <c r="J18" s="2"/>
      <c r="K18" s="2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35">
      <c r="A19" s="2">
        <f>'Data Summary'!A16</f>
        <v>44418</v>
      </c>
      <c r="B19" s="1">
        <f t="shared" si="1"/>
        <v>2636850</v>
      </c>
      <c r="C19" s="1">
        <f>'Data Summary'!E16</f>
        <v>2705010</v>
      </c>
      <c r="D19" s="1">
        <f t="shared" si="2"/>
        <v>68160</v>
      </c>
      <c r="E19" s="1">
        <f t="shared" ref="E19:E20" si="5">A19-A18</f>
        <v>7</v>
      </c>
      <c r="F19" s="1">
        <f t="shared" si="3"/>
        <v>9737.1428571428569</v>
      </c>
      <c r="K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35">
      <c r="A20" s="2">
        <f>'Data Summary'!A17</f>
        <v>44425</v>
      </c>
      <c r="B20" s="1">
        <f t="shared" si="1"/>
        <v>2705010</v>
      </c>
      <c r="C20" s="1">
        <f>'Data Summary'!E17</f>
        <v>2768070</v>
      </c>
      <c r="D20" s="1">
        <f t="shared" si="2"/>
        <v>63060</v>
      </c>
      <c r="E20" s="1">
        <f t="shared" si="5"/>
        <v>7</v>
      </c>
      <c r="F20" s="1">
        <f t="shared" si="3"/>
        <v>9008.5714285714294</v>
      </c>
      <c r="G20" s="1"/>
      <c r="H20" s="1"/>
      <c r="I20" s="1"/>
      <c r="J20" s="1"/>
      <c r="K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35">
      <c r="A21" s="2">
        <f>'Data Summary'!A18</f>
        <v>44432</v>
      </c>
      <c r="B21" s="1">
        <f t="shared" ref="B21:B22" si="6">C20</f>
        <v>2768070</v>
      </c>
      <c r="C21" s="1">
        <f>'Data Summary'!E18</f>
        <v>2829400</v>
      </c>
      <c r="D21" s="1">
        <f t="shared" ref="D21:D22" si="7">IF(C21-B21&gt;0,C21-B21,0)</f>
        <v>61330</v>
      </c>
      <c r="E21" s="1">
        <f t="shared" ref="E21:E22" si="8">A21-A20</f>
        <v>7</v>
      </c>
      <c r="F21" s="1">
        <f t="shared" ref="F21:F22" si="9">D21/E21</f>
        <v>8761.4285714285706</v>
      </c>
      <c r="G21" s="1"/>
      <c r="H21" s="1"/>
      <c r="I21" s="1"/>
      <c r="J21" s="1"/>
      <c r="K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35">
      <c r="A22" s="2">
        <f>'Data Summary'!A19</f>
        <v>44439</v>
      </c>
      <c r="B22" s="1">
        <f t="shared" si="6"/>
        <v>2829400</v>
      </c>
      <c r="C22" s="1">
        <f>'Data Summary'!E19</f>
        <v>2898110</v>
      </c>
      <c r="D22" s="1">
        <f t="shared" si="7"/>
        <v>68710</v>
      </c>
      <c r="E22" s="1">
        <f t="shared" si="8"/>
        <v>7</v>
      </c>
      <c r="F22" s="1">
        <f t="shared" si="9"/>
        <v>9815.7142857142862</v>
      </c>
      <c r="G22" s="1"/>
      <c r="H22" s="1"/>
      <c r="I22" s="1"/>
      <c r="J22" s="1"/>
      <c r="K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" customHeight="1" x14ac:dyDescent="0.35">
      <c r="A23" s="2">
        <f>'Data Summary'!A20</f>
        <v>44446</v>
      </c>
      <c r="B23" s="1">
        <f t="shared" ref="B23:B26" si="10">C22</f>
        <v>2898110</v>
      </c>
      <c r="C23" s="1">
        <f>'Data Summary'!E20</f>
        <v>2962293</v>
      </c>
      <c r="D23" s="1">
        <f t="shared" ref="D23:D26" si="11">IF(C23-B23&gt;0,C23-B23,0)</f>
        <v>64183</v>
      </c>
      <c r="E23" s="1">
        <f t="shared" ref="E23:E26" si="12">A23-A22</f>
        <v>7</v>
      </c>
      <c r="F23" s="1">
        <f t="shared" ref="F23:F26" si="13">D23/E23</f>
        <v>9169</v>
      </c>
      <c r="I23" s="1"/>
      <c r="J23" s="1"/>
      <c r="K23" s="1"/>
      <c r="L23" t="s">
        <v>11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35">
      <c r="A24" s="2">
        <f>'Data Summary'!A21</f>
        <v>44453</v>
      </c>
      <c r="B24" s="1">
        <f t="shared" si="10"/>
        <v>2962293</v>
      </c>
      <c r="C24" s="1">
        <f>'Data Summary'!E21</f>
        <v>77407</v>
      </c>
      <c r="D24" s="30">
        <f>C24</f>
        <v>77407</v>
      </c>
      <c r="E24" s="1">
        <f t="shared" si="12"/>
        <v>7</v>
      </c>
      <c r="F24" s="1">
        <f t="shared" si="13"/>
        <v>11058.142857142857</v>
      </c>
      <c r="H24" t="s">
        <v>70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35">
      <c r="A25" s="2">
        <f>'Data Summary'!A22</f>
        <v>44460</v>
      </c>
      <c r="B25" s="1">
        <f t="shared" si="10"/>
        <v>77407</v>
      </c>
      <c r="C25" s="1">
        <f>'Data Summary'!E22</f>
        <v>157673</v>
      </c>
      <c r="D25" s="1">
        <f t="shared" si="11"/>
        <v>80266</v>
      </c>
      <c r="E25" s="1">
        <f t="shared" si="12"/>
        <v>7</v>
      </c>
      <c r="F25" s="1">
        <f t="shared" si="13"/>
        <v>11466.571428571429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35">
      <c r="A26" s="2">
        <f>'Data Summary'!A23</f>
        <v>44466</v>
      </c>
      <c r="B26" s="1">
        <f t="shared" si="10"/>
        <v>157673</v>
      </c>
      <c r="C26" s="1">
        <f>'Data Summary'!E23</f>
        <v>226234</v>
      </c>
      <c r="D26" s="1">
        <f t="shared" si="11"/>
        <v>68561</v>
      </c>
      <c r="E26" s="1">
        <f t="shared" si="12"/>
        <v>6</v>
      </c>
      <c r="F26" s="1">
        <f t="shared" si="13"/>
        <v>11426.833333333334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35">
      <c r="A27" s="2">
        <f>'Data Summary'!A24</f>
        <v>44474</v>
      </c>
      <c r="B27" s="1">
        <f t="shared" ref="B27:B39" si="14">C26</f>
        <v>226234</v>
      </c>
      <c r="C27" s="1">
        <f>'Data Summary'!E24</f>
        <v>317513</v>
      </c>
      <c r="D27" s="1">
        <f t="shared" ref="D27:D39" si="15">IF(C27-B27&gt;0,C27-B27,0)</f>
        <v>91279</v>
      </c>
      <c r="E27" s="1">
        <f t="shared" ref="E27:E39" si="16">A27-A26</f>
        <v>8</v>
      </c>
      <c r="F27" s="1">
        <f t="shared" ref="F27:F39" si="17">D27/E27</f>
        <v>11409.875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35">
      <c r="A28" s="2">
        <f>'Data Summary'!A25</f>
        <v>44481</v>
      </c>
      <c r="B28" s="1">
        <f t="shared" si="14"/>
        <v>317513</v>
      </c>
      <c r="C28" s="1">
        <f>'Data Summary'!E25</f>
        <v>397080</v>
      </c>
      <c r="D28" s="1">
        <f t="shared" si="15"/>
        <v>79567</v>
      </c>
      <c r="E28" s="1">
        <f t="shared" si="16"/>
        <v>7</v>
      </c>
      <c r="F28" s="1">
        <f t="shared" si="17"/>
        <v>11366.714285714286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35">
      <c r="A29" s="2">
        <f>'Data Summary'!A26</f>
        <v>44488</v>
      </c>
      <c r="B29" s="1">
        <f t="shared" si="14"/>
        <v>397080</v>
      </c>
      <c r="C29" s="1">
        <f>'Data Summary'!E26</f>
        <v>476643</v>
      </c>
      <c r="D29" s="1">
        <f t="shared" si="15"/>
        <v>79563</v>
      </c>
      <c r="E29" s="1">
        <f t="shared" si="16"/>
        <v>7</v>
      </c>
      <c r="F29" s="1">
        <f t="shared" si="17"/>
        <v>11366.142857142857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35">
      <c r="A30" s="2">
        <f>'Data Summary'!A27</f>
        <v>44495</v>
      </c>
      <c r="B30" s="1">
        <f t="shared" si="14"/>
        <v>476643</v>
      </c>
      <c r="C30" s="1">
        <f>'Data Summary'!E27</f>
        <v>555044</v>
      </c>
      <c r="D30" s="1">
        <f t="shared" si="15"/>
        <v>78401</v>
      </c>
      <c r="E30" s="1">
        <f t="shared" si="16"/>
        <v>7</v>
      </c>
      <c r="F30" s="1">
        <f t="shared" si="17"/>
        <v>11200.142857142857</v>
      </c>
    </row>
    <row r="31" spans="1:26" x14ac:dyDescent="0.35">
      <c r="A31" s="2">
        <f>'Data Summary'!A28</f>
        <v>44502</v>
      </c>
      <c r="B31" s="1">
        <f t="shared" si="14"/>
        <v>555044</v>
      </c>
      <c r="C31" s="1">
        <f>'Data Summary'!E28</f>
        <v>635507</v>
      </c>
      <c r="D31" s="1">
        <f t="shared" si="15"/>
        <v>80463</v>
      </c>
      <c r="E31" s="1">
        <f t="shared" si="16"/>
        <v>7</v>
      </c>
      <c r="F31" s="1">
        <f t="shared" si="17"/>
        <v>11494.714285714286</v>
      </c>
    </row>
    <row r="32" spans="1:26" x14ac:dyDescent="0.35">
      <c r="A32" s="2">
        <f>'Data Summary'!A29</f>
        <v>44509</v>
      </c>
      <c r="B32" s="1">
        <f t="shared" si="14"/>
        <v>635507</v>
      </c>
      <c r="C32" s="1">
        <f>'Data Summary'!E29</f>
        <v>714769</v>
      </c>
      <c r="D32" s="1">
        <f t="shared" si="15"/>
        <v>79262</v>
      </c>
      <c r="E32" s="1">
        <f t="shared" si="16"/>
        <v>7</v>
      </c>
      <c r="F32" s="1">
        <f t="shared" si="17"/>
        <v>11323.142857142857</v>
      </c>
    </row>
    <row r="33" spans="1:6" x14ac:dyDescent="0.35">
      <c r="A33" s="2">
        <f>'Data Summary'!A30</f>
        <v>44516</v>
      </c>
      <c r="B33" s="1">
        <f t="shared" si="14"/>
        <v>714769</v>
      </c>
      <c r="C33" s="1">
        <f>'Data Summary'!E30</f>
        <v>793723</v>
      </c>
      <c r="D33" s="1">
        <f t="shared" si="15"/>
        <v>78954</v>
      </c>
      <c r="E33" s="1">
        <f t="shared" si="16"/>
        <v>7</v>
      </c>
      <c r="F33" s="1">
        <f t="shared" si="17"/>
        <v>11279.142857142857</v>
      </c>
    </row>
    <row r="34" spans="1:6" x14ac:dyDescent="0.35">
      <c r="A34" s="2">
        <f>'Data Summary'!A31</f>
        <v>44523</v>
      </c>
      <c r="B34" s="1">
        <f t="shared" si="14"/>
        <v>793723</v>
      </c>
      <c r="C34" s="1">
        <f>'Data Summary'!E31</f>
        <v>872359</v>
      </c>
      <c r="D34" s="1">
        <f t="shared" si="15"/>
        <v>78636</v>
      </c>
      <c r="E34" s="1">
        <f t="shared" si="16"/>
        <v>7</v>
      </c>
      <c r="F34" s="1">
        <f t="shared" si="17"/>
        <v>11233.714285714286</v>
      </c>
    </row>
    <row r="35" spans="1:6" x14ac:dyDescent="0.35">
      <c r="A35" s="2">
        <f>'Data Summary'!A32</f>
        <v>44530</v>
      </c>
      <c r="B35" s="1">
        <f t="shared" si="14"/>
        <v>872359</v>
      </c>
      <c r="C35" s="1">
        <f>'Data Summary'!E32</f>
        <v>950940</v>
      </c>
      <c r="D35" s="1">
        <f t="shared" si="15"/>
        <v>78581</v>
      </c>
      <c r="E35" s="1">
        <f t="shared" si="16"/>
        <v>7</v>
      </c>
      <c r="F35" s="1">
        <f t="shared" si="17"/>
        <v>11225.857142857143</v>
      </c>
    </row>
    <row r="36" spans="1:6" x14ac:dyDescent="0.35">
      <c r="A36" s="2">
        <f>'Data Summary'!A33</f>
        <v>44537</v>
      </c>
      <c r="B36" s="1">
        <f t="shared" si="14"/>
        <v>950940</v>
      </c>
      <c r="C36" s="1">
        <f>'Data Summary'!E33</f>
        <v>1033516</v>
      </c>
      <c r="D36" s="1">
        <f t="shared" si="15"/>
        <v>82576</v>
      </c>
      <c r="E36" s="1">
        <f t="shared" si="16"/>
        <v>7</v>
      </c>
      <c r="F36" s="1">
        <f t="shared" si="17"/>
        <v>11796.571428571429</v>
      </c>
    </row>
    <row r="37" spans="1:6" x14ac:dyDescent="0.35">
      <c r="A37" s="2">
        <f>'Data Summary'!A34</f>
        <v>44544</v>
      </c>
      <c r="B37" s="1">
        <f t="shared" si="14"/>
        <v>1033516</v>
      </c>
      <c r="C37" s="1">
        <f>'Data Summary'!E34</f>
        <v>1110000</v>
      </c>
      <c r="D37" s="1">
        <f t="shared" si="15"/>
        <v>76484</v>
      </c>
      <c r="E37" s="1">
        <f t="shared" si="16"/>
        <v>7</v>
      </c>
      <c r="F37" s="1">
        <f t="shared" si="17"/>
        <v>10926.285714285714</v>
      </c>
    </row>
    <row r="38" spans="1:6" x14ac:dyDescent="0.35">
      <c r="A38" s="2">
        <f>'Data Summary'!A35</f>
        <v>44551</v>
      </c>
      <c r="B38" s="1">
        <f t="shared" si="14"/>
        <v>1110000</v>
      </c>
      <c r="C38" s="1">
        <f>'Data Summary'!E35</f>
        <v>1187016</v>
      </c>
      <c r="D38" s="1">
        <f t="shared" si="15"/>
        <v>77016</v>
      </c>
      <c r="E38" s="1">
        <f t="shared" si="16"/>
        <v>7</v>
      </c>
      <c r="F38" s="1">
        <f t="shared" si="17"/>
        <v>11002.285714285714</v>
      </c>
    </row>
    <row r="39" spans="1:6" x14ac:dyDescent="0.35">
      <c r="A39" s="2">
        <f>'Data Summary'!A36</f>
        <v>44565</v>
      </c>
      <c r="B39" s="1">
        <f t="shared" si="14"/>
        <v>1187016</v>
      </c>
      <c r="C39" s="1">
        <f>'Data Summary'!E36</f>
        <v>1345842</v>
      </c>
      <c r="D39" s="1">
        <f t="shared" si="15"/>
        <v>158826</v>
      </c>
      <c r="E39" s="1">
        <f t="shared" si="16"/>
        <v>14</v>
      </c>
      <c r="F39" s="1">
        <f t="shared" si="17"/>
        <v>11344.714285714286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4</vt:i4>
      </vt:variant>
    </vt:vector>
  </HeadingPairs>
  <TitlesOfParts>
    <vt:vector size="21" baseType="lpstr">
      <vt:lpstr>Instructions</vt:lpstr>
      <vt:lpstr>Data Summary</vt:lpstr>
      <vt:lpstr>Well Depth Survey</vt:lpstr>
      <vt:lpstr>Sheet2</vt:lpstr>
      <vt:lpstr>Well #1</vt:lpstr>
      <vt:lpstr>Well #2</vt:lpstr>
      <vt:lpstr>Well #3</vt:lpstr>
      <vt:lpstr>Well #7</vt:lpstr>
      <vt:lpstr>Well #11</vt:lpstr>
      <vt:lpstr>Well #12</vt:lpstr>
      <vt:lpstr>Well #13</vt:lpstr>
      <vt:lpstr>Well #15</vt:lpstr>
      <vt:lpstr>Well #16</vt:lpstr>
      <vt:lpstr>Well #17</vt:lpstr>
      <vt:lpstr>Well #19</vt:lpstr>
      <vt:lpstr>Yamaguchi</vt:lpstr>
      <vt:lpstr>SCE Correlation</vt:lpstr>
      <vt:lpstr>'Data Summary'!Print_Area</vt:lpstr>
      <vt:lpstr>'SCE Correlation'!Print_Area</vt:lpstr>
      <vt:lpstr>'Data Summary'!Print_Titles</vt:lpstr>
      <vt:lpstr>'SCE Correlation'!Print_Titles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Gonzalez</dc:creator>
  <cp:lastModifiedBy>Gordon</cp:lastModifiedBy>
  <cp:lastPrinted>2021-12-19T05:18:13Z</cp:lastPrinted>
  <dcterms:created xsi:type="dcterms:W3CDTF">2021-06-09T21:36:04Z</dcterms:created>
  <dcterms:modified xsi:type="dcterms:W3CDTF">2022-01-12T03:24:10Z</dcterms:modified>
</cp:coreProperties>
</file>